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ЭтаКнига" defaultThemeVersion="124226"/>
  <mc:AlternateContent xmlns:mc="http://schemas.openxmlformats.org/markup-compatibility/2006">
    <mc:Choice Requires="x15">
      <x15ac:absPath xmlns:x15ac="http://schemas.microsoft.com/office/spreadsheetml/2010/11/ac" url="\\192.168.0.230\марук\2024\РЕЕСТР МУН.СОБСТ,\"/>
    </mc:Choice>
  </mc:AlternateContent>
  <xr:revisionPtr revIDLastSave="0" documentId="13_ncr:1_{E57BBC9B-544B-4381-9396-5F5DB9DE6A4F}" xr6:coauthVersionLast="47" xr6:coauthVersionMax="47" xr10:uidLastSave="{00000000-0000-0000-0000-000000000000}"/>
  <bookViews>
    <workbookView xWindow="-120" yWindow="-120" windowWidth="29040" windowHeight="15840" activeTab="3" xr2:uid="{00000000-000D-0000-FFFF-FFFF00000000}"/>
  </bookViews>
  <sheets>
    <sheet name="Недвижимость" sheetId="13" r:id="rId1"/>
    <sheet name="Особо ценное" sheetId="2" r:id="rId2"/>
    <sheet name="МУП, МУ" sheetId="3" r:id="rId3"/>
    <sheet name="ЗУ " sheetId="8" r:id="rId4"/>
    <sheet name="акции, доли" sheetId="4" r:id="rId5"/>
    <sheet name="дороги " sheetId="9" r:id="rId6"/>
    <sheet name="Лист1" sheetId="14" r:id="rId7"/>
  </sheets>
  <externalReferences>
    <externalReference r:id="rId8"/>
  </externalReferences>
  <definedNames>
    <definedName name="_xlnm._FilterDatabase" localSheetId="5" hidden="1">'дороги '!$A$5:$R$214</definedName>
    <definedName name="_xlnm._FilterDatabase" localSheetId="3" hidden="1">'ЗУ '!$A$7:$Q$204</definedName>
    <definedName name="_xlnm._FilterDatabase" localSheetId="0" hidden="1">Недвижимость!$A$75:$T$121</definedName>
    <definedName name="_xlnm._FilterDatabase" localSheetId="1" hidden="1">'Особо ценное'!$A$31:$P$94</definedName>
    <definedName name="_xlnm.Print_Area" localSheetId="5">'дороги '!$A$1:$U$216</definedName>
    <definedName name="_xlnm.Print_Area" localSheetId="2">'МУП, МУ'!$A$1:$O$20</definedName>
    <definedName name="_xlnm.Print_Area" localSheetId="0">Недвижимость!$B$118:$G$118</definedName>
  </definedNames>
  <calcPr calcId="191029"/>
</workbook>
</file>

<file path=xl/calcChain.xml><?xml version="1.0" encoding="utf-8"?>
<calcChain xmlns="http://schemas.openxmlformats.org/spreadsheetml/2006/main">
  <c r="U213" i="9" l="1"/>
  <c r="S213" i="9"/>
  <c r="G21" i="2" l="1"/>
  <c r="H21" i="2" s="1"/>
  <c r="K71" i="9" l="1"/>
  <c r="T57" i="9" l="1"/>
  <c r="T45" i="9"/>
  <c r="T40" i="9"/>
  <c r="T213" i="9" s="1"/>
  <c r="S218" i="9" s="1"/>
  <c r="A59" i="13" l="1"/>
  <c r="I57" i="13"/>
  <c r="L57" i="13"/>
  <c r="J74" i="13" l="1"/>
  <c r="K74" i="13" s="1"/>
  <c r="J51" i="13"/>
  <c r="I71" i="13" l="1"/>
  <c r="L67" i="13" l="1"/>
  <c r="I67" i="13"/>
  <c r="G22" i="2"/>
  <c r="F85" i="2" l="1"/>
  <c r="G84" i="2"/>
  <c r="G28" i="2"/>
  <c r="F38" i="2"/>
  <c r="H20" i="2" l="1"/>
  <c r="F12" i="2"/>
  <c r="F13" i="2" s="1"/>
  <c r="I13" i="2"/>
  <c r="J25" i="13"/>
  <c r="I139" i="9"/>
  <c r="G11" i="2"/>
  <c r="H11" i="2" s="1"/>
  <c r="A11" i="2"/>
  <c r="A15" i="2" s="1"/>
  <c r="A16" i="2" s="1"/>
  <c r="H22" i="2" l="1"/>
  <c r="I117" i="13" l="1"/>
  <c r="G9" i="2" l="1"/>
  <c r="H9" i="2" s="1"/>
  <c r="I75" i="13" l="1"/>
  <c r="I203" i="9" l="1"/>
  <c r="A60" i="13" l="1"/>
  <c r="A61" i="13" s="1"/>
  <c r="A62" i="13" s="1"/>
  <c r="A63" i="13" s="1"/>
  <c r="A64" i="13" s="1"/>
  <c r="A65" i="13" s="1"/>
  <c r="A66" i="13" s="1"/>
  <c r="A69" i="13" s="1"/>
  <c r="A70" i="13" s="1"/>
  <c r="A74"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I102" i="13" l="1"/>
  <c r="I120" i="13" s="1"/>
  <c r="L120" i="13"/>
  <c r="I121" i="13" l="1"/>
  <c r="G90" i="2"/>
  <c r="H61" i="2" l="1"/>
  <c r="G60" i="2"/>
  <c r="H60" i="2" s="1"/>
  <c r="G59" i="2"/>
  <c r="H59" i="2" s="1"/>
  <c r="G58" i="2"/>
  <c r="H58" i="2" s="1"/>
  <c r="G57" i="2"/>
  <c r="H57" i="2" s="1"/>
  <c r="H56" i="2"/>
  <c r="G18" i="2"/>
  <c r="I30" i="2" l="1"/>
  <c r="F30" i="2"/>
  <c r="H28" i="2"/>
  <c r="G36" i="2" l="1"/>
  <c r="H36" i="2" s="1"/>
  <c r="G35" i="2"/>
  <c r="H35" i="2" s="1"/>
  <c r="J50" i="13" l="1"/>
  <c r="J49" i="13"/>
  <c r="J48" i="13" l="1"/>
  <c r="G34" i="2" l="1"/>
  <c r="H34" i="2" s="1"/>
  <c r="H10" i="2"/>
  <c r="G33" i="2"/>
  <c r="H33" i="2" s="1"/>
  <c r="G32" i="2"/>
  <c r="H32" i="2" s="1"/>
  <c r="F47" i="13" l="1"/>
  <c r="F69" i="13"/>
  <c r="F45" i="13"/>
  <c r="F66" i="13"/>
  <c r="F60" i="13"/>
  <c r="G6" i="2" l="1"/>
  <c r="G19" i="2" l="1"/>
  <c r="J87" i="13" l="1"/>
  <c r="K87" i="13" s="1"/>
  <c r="J118" i="13"/>
  <c r="K118" i="13" s="1"/>
  <c r="J47" i="13"/>
  <c r="K47" i="13" s="1"/>
  <c r="J46" i="13"/>
  <c r="K46" i="13" s="1"/>
  <c r="J45" i="13"/>
  <c r="K45" i="13" s="1"/>
  <c r="J117" i="13"/>
  <c r="K117" i="13" s="1"/>
  <c r="J119" i="13"/>
  <c r="K119" i="13" s="1"/>
  <c r="J66" i="13"/>
  <c r="K66" i="13" s="1"/>
  <c r="J116" i="13"/>
  <c r="K116" i="13" s="1"/>
  <c r="J44" i="13"/>
  <c r="K44" i="13" s="1"/>
  <c r="J43" i="13"/>
  <c r="K43" i="13" s="1"/>
  <c r="J42" i="13"/>
  <c r="K42" i="13" s="1"/>
  <c r="J115" i="13"/>
  <c r="K115" i="13" s="1"/>
  <c r="J114" i="13"/>
  <c r="K114" i="13" s="1"/>
  <c r="J65" i="13"/>
  <c r="K65" i="13" s="1"/>
  <c r="J64" i="13"/>
  <c r="K64" i="13" s="1"/>
  <c r="J113" i="13"/>
  <c r="K113" i="13" s="1"/>
  <c r="J112" i="13"/>
  <c r="K112" i="13" s="1"/>
  <c r="J111" i="13"/>
  <c r="K111" i="13" s="1"/>
  <c r="J110" i="13"/>
  <c r="K110" i="13" s="1"/>
  <c r="J109" i="13"/>
  <c r="K109" i="13" s="1"/>
  <c r="J108" i="13"/>
  <c r="K108" i="13" s="1"/>
  <c r="J107" i="13"/>
  <c r="K107" i="13" s="1"/>
  <c r="J106" i="13"/>
  <c r="K106" i="13" s="1"/>
  <c r="J105" i="13"/>
  <c r="K105" i="13" s="1"/>
  <c r="J104" i="13"/>
  <c r="K104" i="13" s="1"/>
  <c r="J103" i="13"/>
  <c r="K103" i="13" s="1"/>
  <c r="J102" i="13"/>
  <c r="K102" i="13" s="1"/>
  <c r="J101" i="13"/>
  <c r="K101" i="13" s="1"/>
  <c r="J100" i="13"/>
  <c r="K100" i="13" s="1"/>
  <c r="J99" i="13"/>
  <c r="K99" i="13" s="1"/>
  <c r="J63" i="13"/>
  <c r="K63" i="13" s="1"/>
  <c r="J98" i="13"/>
  <c r="K98" i="13" s="1"/>
  <c r="J97" i="13"/>
  <c r="K97" i="13" s="1"/>
  <c r="J94" i="13"/>
  <c r="K94" i="13" s="1"/>
  <c r="J93" i="13"/>
  <c r="K93" i="13" s="1"/>
  <c r="J92" i="13"/>
  <c r="K92" i="13" s="1"/>
  <c r="J96" i="13"/>
  <c r="K96" i="13" s="1"/>
  <c r="J95" i="13"/>
  <c r="K95" i="13" s="1"/>
  <c r="J91" i="13"/>
  <c r="K91" i="13" s="1"/>
  <c r="J90" i="13"/>
  <c r="K90" i="13" s="1"/>
  <c r="J89" i="13"/>
  <c r="K89" i="13" s="1"/>
  <c r="J88" i="13"/>
  <c r="K88" i="13" s="1"/>
  <c r="N86" i="13"/>
  <c r="J86" i="13"/>
  <c r="K86" i="13" s="1"/>
  <c r="J83" i="13"/>
  <c r="K83" i="13" s="1"/>
  <c r="J82" i="13"/>
  <c r="K82" i="13" s="1"/>
  <c r="J85" i="13"/>
  <c r="K85" i="13" s="1"/>
  <c r="J84" i="13"/>
  <c r="K84" i="13" s="1"/>
  <c r="J81" i="13"/>
  <c r="K81" i="13" s="1"/>
  <c r="J79" i="13"/>
  <c r="K79" i="13" s="1"/>
  <c r="J77" i="13"/>
  <c r="K77" i="13" s="1"/>
  <c r="J62" i="13"/>
  <c r="K62" i="13" s="1"/>
  <c r="J76" i="13"/>
  <c r="K76" i="13" s="1"/>
  <c r="L75" i="13"/>
  <c r="J70" i="13"/>
  <c r="K70" i="13" s="1"/>
  <c r="K69" i="13"/>
  <c r="J61" i="13"/>
  <c r="K61" i="13" s="1"/>
  <c r="J60" i="13"/>
  <c r="K60" i="13" s="1"/>
  <c r="J59" i="13"/>
  <c r="K59" i="13" s="1"/>
  <c r="J41" i="13"/>
  <c r="K41" i="13" s="1"/>
  <c r="J40" i="13"/>
  <c r="K40" i="13" s="1"/>
  <c r="J39" i="13"/>
  <c r="K39" i="13" s="1"/>
  <c r="J38" i="13"/>
  <c r="K38" i="13" s="1"/>
  <c r="J37" i="13"/>
  <c r="K37" i="13" s="1"/>
  <c r="J36" i="13"/>
  <c r="K36" i="13" s="1"/>
  <c r="J35" i="13"/>
  <c r="K35" i="13" s="1"/>
  <c r="J34" i="13"/>
  <c r="J33" i="13"/>
  <c r="K33" i="13" s="1"/>
  <c r="J32" i="13"/>
  <c r="K32" i="13" s="1"/>
  <c r="J31" i="13"/>
  <c r="K31" i="13" s="1"/>
  <c r="J30" i="13"/>
  <c r="K30" i="13" s="1"/>
  <c r="J29" i="13"/>
  <c r="K29" i="13" s="1"/>
  <c r="J28" i="13"/>
  <c r="K28" i="13" s="1"/>
  <c r="J27" i="13"/>
  <c r="K27" i="13" s="1"/>
  <c r="J26" i="13"/>
  <c r="K26" i="13" s="1"/>
  <c r="K25" i="13"/>
  <c r="J21" i="13"/>
  <c r="K21" i="13" s="1"/>
  <c r="J20" i="13"/>
  <c r="K20" i="13" s="1"/>
  <c r="J18" i="13"/>
  <c r="K18" i="13" s="1"/>
  <c r="J17" i="13"/>
  <c r="K17" i="13" s="1"/>
  <c r="J13" i="13"/>
  <c r="K13" i="13" s="1"/>
  <c r="J12" i="13"/>
  <c r="K12" i="13" s="1"/>
  <c r="J11" i="13"/>
  <c r="K11" i="13" s="1"/>
  <c r="J10" i="13"/>
  <c r="K10" i="13" s="1"/>
  <c r="J9" i="13"/>
  <c r="K9" i="13" s="1"/>
  <c r="J8" i="13"/>
  <c r="K8" i="13" s="1"/>
  <c r="J7" i="13"/>
  <c r="K7" i="13" s="1"/>
  <c r="J6" i="13"/>
  <c r="K6" i="13" s="1"/>
  <c r="J5" i="13"/>
  <c r="K5" i="13" s="1"/>
  <c r="G8" i="2" l="1"/>
  <c r="H8" i="2" s="1"/>
  <c r="H79" i="9" l="1"/>
  <c r="I79" i="9" l="1"/>
  <c r="I213" i="9" s="1"/>
  <c r="G7" i="2"/>
  <c r="H7" i="2" s="1"/>
  <c r="H84" i="2" l="1"/>
  <c r="K203" i="9" l="1"/>
  <c r="H148" i="9"/>
  <c r="H139" i="9"/>
  <c r="H213" i="9" s="1"/>
  <c r="K27" i="9"/>
  <c r="K25" i="9"/>
  <c r="G17" i="2" l="1"/>
  <c r="H17" i="2" s="1"/>
  <c r="G89" i="2" l="1"/>
  <c r="G88" i="2"/>
  <c r="G87" i="2"/>
  <c r="K15" i="3" l="1"/>
  <c r="J15" i="3" l="1"/>
  <c r="H6" i="2"/>
  <c r="A12" i="8" l="1"/>
  <c r="H90" i="2"/>
  <c r="H89" i="2"/>
  <c r="H88" i="2"/>
  <c r="H87" i="2"/>
  <c r="G82" i="2"/>
  <c r="H82" i="2" s="1"/>
  <c r="G81" i="2"/>
  <c r="H81" i="2" s="1"/>
  <c r="G80" i="2"/>
  <c r="H80" i="2" s="1"/>
  <c r="G79" i="2"/>
  <c r="H79" i="2" s="1"/>
  <c r="G78" i="2"/>
  <c r="H78" i="2" s="1"/>
  <c r="G77" i="2"/>
  <c r="H77" i="2" s="1"/>
  <c r="G76" i="2"/>
  <c r="H76" i="2" s="1"/>
  <c r="G75" i="2"/>
  <c r="H75" i="2" s="1"/>
  <c r="G74" i="2"/>
  <c r="H74" i="2" s="1"/>
  <c r="G73" i="2"/>
  <c r="H73" i="2" s="1"/>
  <c r="G72" i="2"/>
  <c r="H72" i="2" s="1"/>
  <c r="G71" i="2"/>
  <c r="H71" i="2" s="1"/>
  <c r="G70" i="2"/>
  <c r="H70" i="2" s="1"/>
  <c r="G69" i="2"/>
  <c r="H69" i="2" s="1"/>
  <c r="G68" i="2"/>
  <c r="H68" i="2" s="1"/>
  <c r="G67" i="2"/>
  <c r="H67" i="2" s="1"/>
  <c r="G66" i="2"/>
  <c r="H66" i="2" s="1"/>
  <c r="G65" i="2"/>
  <c r="H65" i="2" s="1"/>
  <c r="G64" i="2"/>
  <c r="H64" i="2" s="1"/>
  <c r="G63" i="2"/>
  <c r="H63" i="2" s="1"/>
  <c r="G62" i="2"/>
  <c r="H62" i="2" s="1"/>
  <c r="G83" i="2"/>
  <c r="H83" i="2" s="1"/>
  <c r="G55" i="2"/>
  <c r="H55" i="2" s="1"/>
  <c r="G54" i="2"/>
  <c r="H54" i="2" s="1"/>
  <c r="G53" i="2"/>
  <c r="H53" i="2" s="1"/>
  <c r="G52" i="2"/>
  <c r="H52" i="2" s="1"/>
  <c r="G51" i="2"/>
  <c r="H51" i="2" s="1"/>
  <c r="G50" i="2"/>
  <c r="H50" i="2" s="1"/>
  <c r="G49" i="2"/>
  <c r="H49" i="2" s="1"/>
  <c r="G48" i="2"/>
  <c r="H48" i="2" s="1"/>
  <c r="G47" i="2"/>
  <c r="H47" i="2" s="1"/>
  <c r="G46" i="2"/>
  <c r="H46" i="2" s="1"/>
  <c r="G45" i="2"/>
  <c r="H45" i="2" s="1"/>
  <c r="G44" i="2"/>
  <c r="H44" i="2" s="1"/>
  <c r="G43" i="2"/>
  <c r="H43" i="2" s="1"/>
  <c r="G42" i="2"/>
  <c r="H42" i="2" s="1"/>
  <c r="G41" i="2"/>
  <c r="H41" i="2" s="1"/>
  <c r="G40" i="2"/>
  <c r="H40" i="2" s="1"/>
  <c r="H37" i="2"/>
  <c r="G29" i="2"/>
  <c r="H29" i="2" s="1"/>
  <c r="I26" i="2"/>
  <c r="K14" i="3" s="1"/>
  <c r="F26" i="2"/>
  <c r="F94" i="2" s="1"/>
  <c r="G25" i="2"/>
  <c r="H25" i="2" s="1"/>
  <c r="H19" i="2"/>
  <c r="G16" i="2"/>
  <c r="H16" i="2" s="1"/>
  <c r="G15" i="2"/>
  <c r="H15" i="2" s="1"/>
  <c r="A17" i="2"/>
  <c r="G5" i="2"/>
  <c r="H5" i="2" s="1"/>
  <c r="A18" i="2" l="1"/>
  <c r="A19" i="2" s="1"/>
  <c r="A20" i="2" s="1"/>
  <c r="A25" i="2" s="1"/>
  <c r="A28" i="2" s="1"/>
  <c r="A29" i="2" s="1"/>
  <c r="A32" i="2" s="1"/>
  <c r="I94" i="2"/>
  <c r="J14" i="3"/>
  <c r="A33" i="2" l="1"/>
  <c r="A34" i="2" s="1"/>
  <c r="A35" i="2" s="1"/>
  <c r="A36" i="2" s="1"/>
  <c r="A37" i="2" s="1"/>
  <c r="A40" i="2" l="1"/>
  <c r="A41" i="2" s="1"/>
  <c r="A42" i="2" s="1"/>
  <c r="A43" i="2" s="1"/>
  <c r="A44" i="2" s="1"/>
  <c r="A45" i="2" s="1"/>
  <c r="A46" i="2" s="1"/>
  <c r="A47" i="2" l="1"/>
  <c r="A48" i="2" s="1"/>
  <c r="A49" i="2" s="1"/>
  <c r="A50" i="2" s="1"/>
  <c r="A51" i="2" l="1"/>
  <c r="A52" i="2" s="1"/>
  <c r="A53" i="2" s="1"/>
  <c r="A54" i="2" l="1"/>
  <c r="A55" i="2" s="1"/>
  <c r="A56" i="2" s="1"/>
  <c r="A57" i="2" s="1"/>
  <c r="A58" i="2" s="1"/>
  <c r="A59" i="2" s="1"/>
  <c r="A60" i="2" s="1"/>
  <c r="A61" i="2" s="1"/>
  <c r="A62" i="2" s="1"/>
  <c r="A63" i="2" l="1"/>
  <c r="A64" i="2" l="1"/>
  <c r="A65" i="2" s="1"/>
  <c r="A66" i="2" s="1"/>
  <c r="A67" i="2" s="1"/>
  <c r="A68" i="2" s="1"/>
  <c r="A69" i="2" s="1"/>
  <c r="A70" i="2" s="1"/>
  <c r="A71" i="2" s="1"/>
  <c r="A72" i="2" l="1"/>
  <c r="A73" i="2" s="1"/>
  <c r="A74" i="2" s="1"/>
  <c r="A75" i="2" s="1"/>
  <c r="A76" i="2" s="1"/>
  <c r="A77" i="2" s="1"/>
  <c r="A78" i="2" s="1"/>
  <c r="A79" i="2" s="1"/>
  <c r="A80" i="2" s="1"/>
  <c r="A81" i="2" s="1"/>
  <c r="A82" i="2" s="1"/>
  <c r="A83" i="2" s="1"/>
  <c r="A84" i="2" s="1"/>
  <c r="A87" i="2" s="1"/>
  <c r="A88" i="2" l="1"/>
  <c r="A89" i="2" s="1"/>
  <c r="A90" i="2" s="1"/>
  <c r="A91" i="2" s="1"/>
  <c r="A92" i="2" s="1"/>
  <c r="L121" i="13"/>
</calcChain>
</file>

<file path=xl/sharedStrings.xml><?xml version="1.0" encoding="utf-8"?>
<sst xmlns="http://schemas.openxmlformats.org/spreadsheetml/2006/main" count="3391" uniqueCount="1957">
  <si>
    <t xml:space="preserve">№ п/п </t>
  </si>
  <si>
    <t xml:space="preserve">Реестровый номер объекта </t>
  </si>
  <si>
    <t>Наименование недвижимого имущества</t>
  </si>
  <si>
    <t>Адрес (местонахождение) недвижимого имущества</t>
  </si>
  <si>
    <t>Кадастровый номер муниципального недвижимого имущества</t>
  </si>
  <si>
    <t>Балансовая стоимость недвижимого имущества, руб.</t>
  </si>
  <si>
    <t>Остаточная стоимость недвижимого имущества, руб.</t>
  </si>
  <si>
    <t>Кадастровая стоимость недвижимого имущества, ру.</t>
  </si>
  <si>
    <t>Дата возникновения права</t>
  </si>
  <si>
    <t xml:space="preserve">Документ- основание возникновения права </t>
  </si>
  <si>
    <t>Дата прекращения права</t>
  </si>
  <si>
    <t xml:space="preserve">Документ- основание прекращения права </t>
  </si>
  <si>
    <t>Дата возникновения обременения</t>
  </si>
  <si>
    <t>Дата прекращения обременения</t>
  </si>
  <si>
    <t xml:space="preserve">Адрес (местонахождение) движимого имущества           </t>
  </si>
  <si>
    <t>Полное (сокращенное) наименование  и организационно-правовая форма юридического лица</t>
  </si>
  <si>
    <t xml:space="preserve">Адрес (местонахождение) юридического лица         </t>
  </si>
  <si>
    <t xml:space="preserve"> ОГРН и дата государственной регитсрации юридического лица</t>
  </si>
  <si>
    <t>реквизиты документа -основания создания юридического лица</t>
  </si>
  <si>
    <t>Участие муниципального образования в создании (уставном капитале) юридического лица</t>
  </si>
  <si>
    <t>Размер доли, принадлежащей муниципальному образованию в уставном (складочном) капитале в %</t>
  </si>
  <si>
    <t>Группа 2           Товарищества</t>
  </si>
  <si>
    <t>Подгруппа 4.1             Казенные учреждения</t>
  </si>
  <si>
    <t>Сведения о правообладателе недвижимого имущества, вид права</t>
  </si>
  <si>
    <t>Сведения о правообладателе юридического лица, отрасли (отраслевом функциональном органе администрации)</t>
  </si>
  <si>
    <t>Сведения об ограничениях (обременениях ) движимого имущества, основания обременения</t>
  </si>
  <si>
    <t>Группа 3    Муниципальные унитарные предприятия</t>
  </si>
  <si>
    <t>Группа 4  Муниципальные учреждения</t>
  </si>
  <si>
    <t>Сведения об ограничениях (обременениях) недвижимого имущества, основания обременения</t>
  </si>
  <si>
    <t xml:space="preserve">Площадь ,  недвижимого имущества </t>
  </si>
  <si>
    <t xml:space="preserve">Протяженность и (или) иные параметры, характеризующие физические свойства недвижимого имущества </t>
  </si>
  <si>
    <t>Наименование акционерного общества-эмитента, хозяйственного общества, товарищества</t>
  </si>
  <si>
    <t>ОГРН</t>
  </si>
  <si>
    <t xml:space="preserve">Адрес (местонахождение) общества        </t>
  </si>
  <si>
    <t>Размер уставного (складочного) капитала, руб.</t>
  </si>
  <si>
    <t>Количество акций, выпущенных акционерным обществом / привелигированных акций</t>
  </si>
  <si>
    <t>размер доли в уставном капитале, принадлежащий муниципальному образованию,  %</t>
  </si>
  <si>
    <t xml:space="preserve">Номинальная стоимость акции, руб. </t>
  </si>
  <si>
    <t xml:space="preserve">Стоимость муниципального пакета акций, доли в уставном капитале руб. </t>
  </si>
  <si>
    <t>Наименование движимого имущества, марка, параметры, характеризующие физические свойства движимого имущества</t>
  </si>
  <si>
    <t>Износ,%</t>
  </si>
  <si>
    <t>Начисленная аммортизация, руб.</t>
  </si>
  <si>
    <t>Начисленная аммортизация руб.</t>
  </si>
  <si>
    <t>Группа 1       Акционерные общества , общества с ограниченной ответсвенностью</t>
  </si>
  <si>
    <t>нет</t>
  </si>
  <si>
    <t>23:07:0102003:57</t>
  </si>
  <si>
    <t>Реестровый номер юридичес-кого лица</t>
  </si>
  <si>
    <t xml:space="preserve">Муниципальная казна </t>
  </si>
  <si>
    <t>Муниципальная казна</t>
  </si>
  <si>
    <t>Остаточная стоимость основных средств (фондов) для МУП и БУ, руб.</t>
  </si>
  <si>
    <t>Балансовая стоимость основных средств (фондов) для МУП и БУ, руб.</t>
  </si>
  <si>
    <t>Среднесписочная численность работников для МУП и БУ, человек</t>
  </si>
  <si>
    <t>Земельный участок, закрепленный за БУ и МУП, площадь кв.м, кадастровый номер</t>
  </si>
  <si>
    <t xml:space="preserve">  </t>
  </si>
  <si>
    <r>
      <t xml:space="preserve">находящиеся в муниципальной собственности </t>
    </r>
    <r>
      <rPr>
        <b/>
        <sz val="14"/>
        <color theme="1"/>
        <rFont val="Times New Roman"/>
        <family val="1"/>
        <charset val="204"/>
      </rPr>
      <t>акции</t>
    </r>
    <r>
      <rPr>
        <sz val="14"/>
        <color theme="1"/>
        <rFont val="Times New Roman"/>
        <family val="1"/>
        <charset val="204"/>
      </rPr>
      <t xml:space="preserve"> акционерного общества</t>
    </r>
    <r>
      <rPr>
        <b/>
        <sz val="14"/>
        <color theme="1"/>
        <rFont val="Times New Roman"/>
        <family val="1"/>
        <charset val="204"/>
      </rPr>
      <t xml:space="preserve">, доли </t>
    </r>
    <r>
      <rPr>
        <sz val="14"/>
        <color theme="1"/>
        <rFont val="Times New Roman"/>
        <family val="1"/>
        <charset val="204"/>
      </rPr>
      <t xml:space="preserve">(вклады) в уставном (складочном) капитале хозяйственного общества или товарищества </t>
    </r>
  </si>
  <si>
    <t>1.2 находящееся в муниципальной собственности недвижимое имущество (земельные участки)</t>
  </si>
  <si>
    <t>Наименова-ние недвижимого имущества</t>
  </si>
  <si>
    <t>Категория земель</t>
  </si>
  <si>
    <t>Кадастровый номер земельного участка</t>
  </si>
  <si>
    <t xml:space="preserve">Площадь ,  земельного участка </t>
  </si>
  <si>
    <t>Кадастровая стоимость земельного участка, руб.</t>
  </si>
  <si>
    <t>23:07:0102011:67</t>
  </si>
  <si>
    <t>23:07:0102008:52</t>
  </si>
  <si>
    <t>итого</t>
  </si>
  <si>
    <t>Балансовая стоимость земельного участка, руб.</t>
  </si>
  <si>
    <t>ИТОГО</t>
  </si>
  <si>
    <t>Исключение из рееестра</t>
  </si>
  <si>
    <t>Сведения об ограничениях (обременениях) земельного участка, основания обременения</t>
  </si>
  <si>
    <t>Нежилое здание</t>
  </si>
  <si>
    <t>Остаточная стоимость земельного участка, руб.</t>
  </si>
  <si>
    <t xml:space="preserve"> </t>
  </si>
  <si>
    <t>Раздел 1 реестра муниципальной собственности МО Нововеличковское сельское поселение в составе МО Динской район</t>
  </si>
  <si>
    <t>тротуар по ул. Красной</t>
  </si>
  <si>
    <t>в границах улиц Бежко и Луначарского</t>
  </si>
  <si>
    <t>решение Совета Нсп от 16.12.2009г. № 17-3/2, постановление адм Нсп от 24.12.2009г. № 483</t>
  </si>
  <si>
    <t>Гидротехническое сооружение на р. Понуре</t>
  </si>
  <si>
    <t>353212, Краснодарский край, Динской район, ст. Нововеличковская, пруд №44а</t>
  </si>
  <si>
    <t xml:space="preserve">закон КК от 28.07.2006 г. № 1096-КЗ, акт приема-передачи от 13.10.2006                                                              </t>
  </si>
  <si>
    <t xml:space="preserve">Тротуар с металлическим ограждением (по ул.Советской от ул. Луначарского до ул. Таманской)  </t>
  </si>
  <si>
    <t>353212, Краснодарский край, Динской район, ст.Нововеличковская, ул.Советская</t>
  </si>
  <si>
    <t xml:space="preserve">акт приема-передачи муниципального имущества закрепляемого НСП за адм НСП по состоянию на 01.01.2008 год от 26.01.2008 г. </t>
  </si>
  <si>
    <t>акт приема-передачи муниципального имущества закрепляемого НСП за адм НСП по состоянию на 01.01.2008 год от 26.01.2008 г., постановление адм Нсп от 01.04.2010 г. № 66</t>
  </si>
  <si>
    <t>Здание бани (церковь)</t>
  </si>
  <si>
    <t>353212, Краснодарский край, Динской район, ст. Нововеличковская, ул. Шевченко, 6</t>
  </si>
  <si>
    <t xml:space="preserve">ПБП местная православная религиозная организация </t>
  </si>
  <si>
    <t>закон КК от 28.07.2006 г. № 1096-КЗ, акт приема-передачи от 13.10.2006 , акт приема-передачи муниципального имущества закрепляемого НСП за адм НСП по состоянию на 01.01.2008 год от 26.01.2008 г., постановление адм Нсп от 01.04.2010 г. № 66</t>
  </si>
  <si>
    <t>Изгородь из металлических рам и сетки, протяженность 70 м</t>
  </si>
  <si>
    <t>353212, Краснодарский край, Динской район, ст. Нововеличковская, ул. Красная, 44</t>
  </si>
  <si>
    <t>Тротуар по ул. Красная</t>
  </si>
  <si>
    <t>353212, Краснодарский край, Динской район, ст. Нововеличковская, ул. Красная</t>
  </si>
  <si>
    <t>Сцена для проведения культурно-массовых мероприятий</t>
  </si>
  <si>
    <t>353212 Краснодарский край, Динской район, ст. Нововеличковская, ул. Красная, 53 (перед зданием администрации)</t>
  </si>
  <si>
    <t>решение Совета Нсп от 07.06.2011 г. № 170-17/2, акт приемки выполненных работ от 18.05.2011 г. № 1</t>
  </si>
  <si>
    <t>Центральная площадь</t>
  </si>
  <si>
    <t>решение Совета Нсп от 07.06.2011 г. № 170-17/2, акт инвентаризации от 30.05.2011 г. № 3</t>
  </si>
  <si>
    <t>закон КК от 28.07.2006 г. № 1096-КЗ, акт приема-передачи от 13.10.2006</t>
  </si>
  <si>
    <t>Уличное освещение                                          ул. Красная-Пушкина                                               ст. Воронцовская</t>
  </si>
  <si>
    <t>353213, Краснодарский край, Динской район, ст. Воронцовская, ул. Красная-Пушкина</t>
  </si>
  <si>
    <t>Уличное освещение                                          ул. Луначарского                                          ст. Нововеличковская</t>
  </si>
  <si>
    <t>353212, Краснодарский край, Динской район, ст. Нововеличковская, ул. Луначарского</t>
  </si>
  <si>
    <t>Уличное освещение                                          ул. Новая,                                                      ст. Воронцовская</t>
  </si>
  <si>
    <t>353213, Краснодарский край, Динской район, ст. Воронцовская, ул. Новая</t>
  </si>
  <si>
    <t>Уличное освещение                                          ул. Почтовая,                                                   ст. Нововеличковская</t>
  </si>
  <si>
    <t>353212, Краснодарский край, Динской район, ст. Нововеличковская, ул. Почтовая</t>
  </si>
  <si>
    <t>353212, Краснодарский край, Динской район, ст. Нововеличковская, ул. Таманская</t>
  </si>
  <si>
    <t>353212, Краснодарский край, Динской район, ст. Нововеличковская, ул. Бежко</t>
  </si>
  <si>
    <t>Уличное освещение контора ЗАО "Виктория"</t>
  </si>
  <si>
    <t>353216, Краснодарский край, Динской район, пос. Найдорф</t>
  </si>
  <si>
    <t>Спортивно-игровая площадка</t>
  </si>
  <si>
    <t>Территория стадиона                                          ст. Нововеличковской</t>
  </si>
  <si>
    <t>ст. Нововеличковская, ул. Свердлова № 30А</t>
  </si>
  <si>
    <t>Краснодарский край Динской район ст. Нововеличковская,   ул.Бежко,11б</t>
  </si>
  <si>
    <t>Комплексная спортивно-игровая площадка 43,2х23,15 ст.Воронцовская</t>
  </si>
  <si>
    <t>Краснодарский край Динской район ст. Воронцовская, ул.Пушкина, 19</t>
  </si>
  <si>
    <t>Решение Совета МО Др от 28.05.2014г. № 613-55/2, акт приема-передачи от 03.07.2014, Свидетельство о гос.регистрации 23-АМ № 911730 от 01.07.2014</t>
  </si>
  <si>
    <t>Система водоснабжения в ст. Нововеличковской Нововеличковского сельского поселения Динского района. II этап</t>
  </si>
  <si>
    <t>Краснодарский край, Динской район, ст. Нововеличковская, от водозабора (точка подключения) по ул. Южной, по ул. Южной, пер. Вольному, ул. Степной, ул. Пролетарской, ул. Таманской, ул. Краснодарской, ул. Северной, пер. Виноградному, ул. Виноградной, пер. Степному</t>
  </si>
  <si>
    <t>353213, Краснодарский край, Динской район, ст. Воронцовская, ул. Красная, 8</t>
  </si>
  <si>
    <t>Нежилое здание, литер Б</t>
  </si>
  <si>
    <t>23:07:0101045:104</t>
  </si>
  <si>
    <t>Нежилое здание, литер Д,Д1,Д2</t>
  </si>
  <si>
    <t>23:07:0101045:101</t>
  </si>
  <si>
    <t>Шкаф уличного освещения 1-фазный</t>
  </si>
  <si>
    <t>353212, Краснодарский край, Динской район, ст. Нововеличковская, ул. Красная, 53</t>
  </si>
  <si>
    <t>Решение от 24.04.2008 г. № 36.9, акт приема-передачи муниц. имущ. закрепляемого НСП в ОУ адм НСП от 02.06.2008 г.</t>
  </si>
  <si>
    <t>353213 Краснодарский край, Динской район, ст. Воронцовская (кладбище)</t>
  </si>
  <si>
    <t>решение Совета от 12.08.2010 г. № 82-9/2</t>
  </si>
  <si>
    <t>353212, Краснодарский край, Динской район, ст. Нововеличковская, ул. Братская, 23а</t>
  </si>
  <si>
    <t>353212, Краснодарский край, Динской район,                    ст. Нововеличковская, ул. Шевченко, 24</t>
  </si>
  <si>
    <t>1072330001260 от 13.08.2007</t>
  </si>
  <si>
    <t>Муниципальное образование Нововеличковское сельское поселение в составе муниципального образования Динской район в лице администрации Нововеличковского селского поселения Динского района</t>
  </si>
  <si>
    <t>уставный капитал 685000 рублей, имущество на праве хозяйственного ведения</t>
  </si>
  <si>
    <t>Решение Совета НСП ДР от 05.03.2008 № 35.6</t>
  </si>
  <si>
    <t>1052316931281  от 01.12.2005</t>
  </si>
  <si>
    <t>Совет муниципального образования Нововеличковское сельское поселение в составе муниципального образования Динской район</t>
  </si>
  <si>
    <t>353212, Краснодарский край, Динской район, станица Динская улица Красная, 53</t>
  </si>
  <si>
    <t>МУКА 01</t>
  </si>
  <si>
    <t>МУКА 02</t>
  </si>
  <si>
    <t>МПУ 04</t>
  </si>
  <si>
    <t>МУК 06</t>
  </si>
  <si>
    <t>Подгруппа 4.2.             Бюджетные учреждения</t>
  </si>
  <si>
    <t>МУБС 09</t>
  </si>
  <si>
    <t>353212    Краснодарский край, Динской район,                     ст. Динская, ул. Красная, 53</t>
  </si>
  <si>
    <t>353212                   Краснодарс-кий край Динской район ст. Нововеличковская,  ул.Красная, 53</t>
  </si>
  <si>
    <t>Решение Совета НСП ДР от 05.04.2010 № 52-7/2</t>
  </si>
  <si>
    <t xml:space="preserve">МУБК 07 </t>
  </si>
  <si>
    <t>МУБК 08</t>
  </si>
  <si>
    <t>Постановление главы НСП ДР от 01.01.2006 № 1, постановление адм НСП ДР от 09.12.2009 № 460, постановление адм НСП ДР от 14.05.2010 № 630</t>
  </si>
  <si>
    <t>1082330001973 от 25.12.2008 года</t>
  </si>
  <si>
    <t>Муниципальное казенное учреждение "Обеспечение деятельности администрации Нововеличковского сельского поселения", (МКУ "ОДА НСП"),                           ИНН 2330037348,    КПП 233001001,    ОГРН 1082330001973,     ОКВЭД 45.20.1</t>
  </si>
  <si>
    <t xml:space="preserve">1082330000928 от 11.06.2008 года </t>
  </si>
  <si>
    <t>1052316931292  от 01.12.2005</t>
  </si>
  <si>
    <t>Муниципальное бюджетное учреждение культуры "Библиотечное объекдинение Нововеличковского сельского поселения", (МБУК "БО НСП")   ИНН 2330033777,    КПП 233001001,        ОГРН 1062330009103, ОКВЭД 91.01</t>
  </si>
  <si>
    <t xml:space="preserve"> 1062330009103 от 21.12.2006</t>
  </si>
  <si>
    <t xml:space="preserve"> Муниципальное унитарное предприятия ЖКХ Нововеличковского сельского поселения муниципального образования Динской район (МУП ЖКХ "Нововеличковское"),                                ИНН 2330034763,   КПП, 233001001,     ОГРН 1072330001260, ОКВЭД 36.00.2,</t>
  </si>
  <si>
    <t xml:space="preserve">Решение Совета НСП ДР от .2007  </t>
  </si>
  <si>
    <t>Администрация муниципального образования Нововеличковское сельское поселение в составе муниципального образования Динской район (администрация Нововеличковского сельского поселения Динского района) (в форме казенного учреждения),                              ИНН 2330032004,                          КПП 233001001,  ОГРН 1052316931281, ОКВЭД 84.11.35</t>
  </si>
  <si>
    <t>1102330000750 от 14.07.2010</t>
  </si>
  <si>
    <t xml:space="preserve"> 1062330000556 от 20.01.2006</t>
  </si>
  <si>
    <t>Раздел 3 реестра муниципальной собственности МО Нововеличковское сельское поселение в составе МО Динской район</t>
  </si>
  <si>
    <t>Раздел 4 реестра муниципальной собственности МО Нововеличковское сельское поселение в составе МО Динской район</t>
  </si>
  <si>
    <t>МУК 06                 МКУ "ОДА НСП"</t>
  </si>
  <si>
    <t xml:space="preserve">353212, Краснодарский край, Динской район, ст. Нововеличковская, ул. Бежко 11а </t>
  </si>
  <si>
    <t>МУБК 07              МБУ "Культура" НСП</t>
  </si>
  <si>
    <t>Россия, Краснодарский край, Динской район, ст-ца Нововеличковская, ул. Красная, 44</t>
  </si>
  <si>
    <t>МУБС 09 МБУ "Спорт"</t>
  </si>
  <si>
    <t>МПУ 04 МУП ЖКХ "Нововеличковское"</t>
  </si>
  <si>
    <t>353212, Краснодарский край, Динской район, ст. Нововеличковская, ул. Шевченко,24</t>
  </si>
  <si>
    <t>353212, Краснодарский край, Динской район, ст. Нововеличковская, ул. Таманская, 1в</t>
  </si>
  <si>
    <t>353212, Краснодарский край, Динской район, ст. Нововеличковская ул. Южная, 1</t>
  </si>
  <si>
    <t>353213, Краснодарский край, Динской район, ст.Воронцовская</t>
  </si>
  <si>
    <t>353213, Краснодарский край, Динской район, ст.Воронцовская, ул. Колхозная, 13б</t>
  </si>
  <si>
    <t>353216 Краснодарский край, Динской район, пос. Найдорф, пер. Земляничный, 4</t>
  </si>
  <si>
    <t>353216, Краснодарский край, Динской район, п. Найдорф, ул. Земляничная, 21</t>
  </si>
  <si>
    <t>353212 Краснодарский край,Динской район, ст.Нововеличковская, ул. Виноградная</t>
  </si>
  <si>
    <t>353212 Краснодарский край,Динской район, ст.Нововеличковская, ул. Таманская</t>
  </si>
  <si>
    <t>353212 Краснодарский край,Динской район, ст.Нововеличковская</t>
  </si>
  <si>
    <t xml:space="preserve">353216, Краснодарский край, Динской район, 
пос. Найдорф 
</t>
  </si>
  <si>
    <t>353212, Краснодарский край, Динской район, 
ст. Нововеличковская, ул. Советская</t>
  </si>
  <si>
    <t>353212, Краснодарский край, Динской район, 
ст. Нововеличковская, ул. День Победы</t>
  </si>
  <si>
    <t>353212 Краснодарский край,Динской район,ст.Нововеличковская, ул.Свердлова, 32б</t>
  </si>
  <si>
    <t>353212,Краснодарский край,Динской район,ст.Нововеличковская,ул.Ленина,15а</t>
  </si>
  <si>
    <t>353212 Краснодарский край, Динской район, ст. Нововеличковская, ул. Демьяна Бедного, 31</t>
  </si>
  <si>
    <t>353213 Краснодарский край, Динской район, ст. Воронцовская, ул. Пушкина, 20а</t>
  </si>
  <si>
    <t>353216 Краснодарский край, Динской район, пос. Найдорф, ул. Центральная, 9а</t>
  </si>
  <si>
    <t>глубина 235 м</t>
  </si>
  <si>
    <t>глубина 85 м</t>
  </si>
  <si>
    <t>глубина 132 м</t>
  </si>
  <si>
    <t>глубина 310 м</t>
  </si>
  <si>
    <t>глубина 126 м</t>
  </si>
  <si>
    <t>глубина 300 м</t>
  </si>
  <si>
    <t>глубина 115 м</t>
  </si>
  <si>
    <t>глубина 260 м</t>
  </si>
  <si>
    <t>св-во от 06.10.2011 г. серия 23-АК № 115879</t>
  </si>
  <si>
    <t>св-во от 06.10.2011 г. серия 23-АК № 115877</t>
  </si>
  <si>
    <t>св-во от 06.10.2011 г. серия 23-АК № 115876</t>
  </si>
  <si>
    <t>Решение Совета НСП от 05.04.2013 № 318-39/2; акт приема-передачи от 30.04.2013, Свидетельство о гос.регистрации 23-АМ № 133864 от 17.10.2013</t>
  </si>
  <si>
    <t>Решение Совета НСП от 05.04.2013 № 318-39/2; акт приема-передачи от 30.04.2013, Свидетельство о гос.регистрации 23-АМ № 701273 от 08.04.2014, сети теплоснабжения (теплотрасса 40 м.) свид. 23-АМ №701284 от 08.04.2014</t>
  </si>
  <si>
    <t>Решение Совета НСП от 05.04.2013 № 318-39/2; акт приема-передачи от 30.04.2013, Свидетельство о гос.регистрации 23-АК № 115878 от 06.10.2011</t>
  </si>
  <si>
    <t>Гараж, инв. № 11010200003</t>
  </si>
  <si>
    <t>Здание администрации, инв. № 110109000000037</t>
  </si>
  <si>
    <t>Здание администрации, пристройка литер а, инв. № 0018</t>
  </si>
  <si>
    <t>Ограждение башни стадиона(водозабора) ул. Таманская, инв. № 0014</t>
  </si>
  <si>
    <t>Бытовка                            2 подъем,  инв. № 000000039</t>
  </si>
  <si>
    <t>Водоснабжение, колодец стадион,  инв. № 000000041</t>
  </si>
  <si>
    <t>Туалет,  инв. № 000000049</t>
  </si>
  <si>
    <t>Мощение территории водозабора                       2 подъем, инв. № 000000050</t>
  </si>
  <si>
    <t>Сети водоснабжения ул. Виноградная 1992 г., инв. № 0001</t>
  </si>
  <si>
    <t>Сети водопровода пос. Найдорф,  инв. № 0015</t>
  </si>
  <si>
    <t>Емкость мет. (на территор. в/з V=10м3)                      2 подъем,  инв. № 000000080</t>
  </si>
  <si>
    <t>Ограждение базы (Калитка, литер 1; ворота, литер 2; ворота, литер 3; забор, литер 4; забор, литер 6),  инв. № 0128</t>
  </si>
  <si>
    <t>Производственный блок (литер Б, Пристройка, литер Б1, Пристройка, литер Б2, Навес, литер Г, навес),  инв. № 0109</t>
  </si>
  <si>
    <t>Водопроводная линия ул.Городская, 4,685 км,  инв. № 000000307</t>
  </si>
  <si>
    <t>Теплотрасса 151 м, инв. № 000000349</t>
  </si>
  <si>
    <t>Теплотрасса 49 м, инв. № 000000370</t>
  </si>
  <si>
    <t>Производственная мастерская(в том числе), инв. № 000000365</t>
  </si>
  <si>
    <t>23:07:0101024:72</t>
  </si>
  <si>
    <t>23:07:0101024:74</t>
  </si>
  <si>
    <t>23:07:0101045:136</t>
  </si>
  <si>
    <t>23:07:0000000:2892</t>
  </si>
  <si>
    <t>23:07:0000000:2858</t>
  </si>
  <si>
    <t>23:07:0102006:106</t>
  </si>
  <si>
    <t>23:07:0103008:61</t>
  </si>
  <si>
    <t>23:07:0101009:101</t>
  </si>
  <si>
    <t>23:07:0103006:159</t>
  </si>
  <si>
    <t>23:07:0000000:2871</t>
  </si>
  <si>
    <t>23:07:0000000:2894</t>
  </si>
  <si>
    <t>23:07:0000000:2865</t>
  </si>
  <si>
    <t>23:07:0000000:2866</t>
  </si>
  <si>
    <t>23:07:0000000:2868</t>
  </si>
  <si>
    <t>23:07:0000000:2867</t>
  </si>
  <si>
    <t>23:07:0102006:107</t>
  </si>
  <si>
    <t>23:07:0000000:2870</t>
  </si>
  <si>
    <t>23:07:0103006:160</t>
  </si>
  <si>
    <t>23:07:0103001:40</t>
  </si>
  <si>
    <t>23:07:0101006:89</t>
  </si>
  <si>
    <t>23:07:0101042:252</t>
  </si>
  <si>
    <r>
      <t xml:space="preserve">Муниципальное бюджетное учреждение "Культура" Нововеличковского сельского поселения (МБУ "Культура" НСП)  ИНН 2330032364,                КПП 233001001,        ОГРН 1062330000556, ОКВЭД </t>
    </r>
    <r>
      <rPr>
        <b/>
        <sz val="12"/>
        <rFont val="Times New Roman"/>
        <family val="1"/>
        <charset val="204"/>
      </rPr>
      <t>90.04.3</t>
    </r>
  </si>
  <si>
    <t>Совет муниципального образования Нововеличковское сельское поселение в составе муниципального образования Динской район,                           ИНН 2330032011,           КПП 233001001,            ОГРН 1052316931292, ОКВЭД 75.11.32</t>
  </si>
  <si>
    <t>Раздел 2 реестра муниципальной собственности МО Нововеличковское сельское поселение в составе МО Динской район</t>
  </si>
  <si>
    <t>НЗ000002</t>
  </si>
  <si>
    <t>НЗ000027</t>
  </si>
  <si>
    <t>НЗ000028</t>
  </si>
  <si>
    <t>НЗ000031</t>
  </si>
  <si>
    <t>НЗ000036</t>
  </si>
  <si>
    <t>НЗ000037</t>
  </si>
  <si>
    <t>НЗ000038</t>
  </si>
  <si>
    <t>НЗ000039</t>
  </si>
  <si>
    <t>НЗ000040</t>
  </si>
  <si>
    <t>НЗ000042</t>
  </si>
  <si>
    <t>НЗ000043</t>
  </si>
  <si>
    <t>НЗ000044</t>
  </si>
  <si>
    <t>НЗ000045</t>
  </si>
  <si>
    <t>НЗ000046</t>
  </si>
  <si>
    <t>НЗ000052</t>
  </si>
  <si>
    <t>НЗ000053</t>
  </si>
  <si>
    <t>НЗ000061</t>
  </si>
  <si>
    <t>НЗ000062</t>
  </si>
  <si>
    <t>НЗ000065</t>
  </si>
  <si>
    <t>НЗ000081</t>
  </si>
  <si>
    <t>НЗ000086</t>
  </si>
  <si>
    <t>НЗ000090</t>
  </si>
  <si>
    <t>НЗ000091</t>
  </si>
  <si>
    <t>НЗ000094</t>
  </si>
  <si>
    <t>НЗ000098</t>
  </si>
  <si>
    <t>НЗ000102</t>
  </si>
  <si>
    <t>НЗ000103</t>
  </si>
  <si>
    <t>1.3 находящееся в муниципальной собственности недвижимое имущество (дороги)</t>
  </si>
  <si>
    <t>идентификационный номер</t>
  </si>
  <si>
    <t>03 214 814 ОП МП 001</t>
  </si>
  <si>
    <t>Дорога - протяженность гравий 0,35 км</t>
  </si>
  <si>
    <t>353212, Краснодарский край. Динской район, ст. Нововеличковская, пер. Вишневского</t>
  </si>
  <si>
    <t>закон КК от 21.07.2008 г. № 1551-КЗ                                                              акт приема-передачи муниципального имущества от 13.08.2008 г.,                                                                                        постанов</t>
  </si>
  <si>
    <t>03 214 814 ОП МП 002</t>
  </si>
  <si>
    <t>Дорога - протяженность гравий 0,6 км</t>
  </si>
  <si>
    <t>353212, Краснодарский край. Динской район, ст. Нововеличковская, пер. Вольный</t>
  </si>
  <si>
    <t>03 214 814 ОП МП 003</t>
  </si>
  <si>
    <t>Дорога - протяженность грунт 0,35 км</t>
  </si>
  <si>
    <t>353212, Краснодарский край. Динской район, ст. Нововеличковская, пер. Комсомольский</t>
  </si>
  <si>
    <t>03 214 814 ОП МП 004</t>
  </si>
  <si>
    <t>Дорога - протяженность грунт 0,5 км</t>
  </si>
  <si>
    <t>353212, Краснодарский край. Динской район, ст. Нововеличковская, пер. Первомайский</t>
  </si>
  <si>
    <t>03 214 814 ОП МП 005</t>
  </si>
  <si>
    <t>353212, Краснодарский край. Динской район, ст. Нововеличковская, пер. Речной</t>
  </si>
  <si>
    <t>03 214 814 ОП МП 006</t>
  </si>
  <si>
    <t>Дорога - протяженность грунт 0,4 км</t>
  </si>
  <si>
    <t>353212, Краснодарский край. Динской район, ст. Нововеличковская, пер. Тихий</t>
  </si>
  <si>
    <t>03 214 814 ОП МП 007</t>
  </si>
  <si>
    <t>Дорога - протяженность гравий 1,6 км</t>
  </si>
  <si>
    <t>353212, Краснодарский край. Динской район, ст. Нововеличковская, пер. Черкасский</t>
  </si>
  <si>
    <t>03 214 814 ОП МП 008</t>
  </si>
  <si>
    <t>353212, Краснодарский край. Динской район, ст. Нововеличковская, ул. Б. Хмельницкого</t>
  </si>
  <si>
    <t>03 214 814 ОП МП 009</t>
  </si>
  <si>
    <t>353212, Краснодарский край. Динской район, ст. Нововеличковская, ул. Бежко</t>
  </si>
  <si>
    <t>03 214 814 ОП МП 010</t>
  </si>
  <si>
    <t>353212, Краснодарский край. Динской район, ст. Нововеличковская, ул. Братская</t>
  </si>
  <si>
    <t>03 214 814 ОП МП 011</t>
  </si>
  <si>
    <t>353212, Краснодарский край. Динской район, ст. Нововеличковская, ул. Веселая</t>
  </si>
  <si>
    <t>03 214 814 ОП МП 012</t>
  </si>
  <si>
    <t>Дорога - протяженность асфальтобетон 0,65 км, гравий 0,28 км</t>
  </si>
  <si>
    <t>353212, Краснодарский край. Динской район, ст. Нововеличковская, ул. Виноградная</t>
  </si>
  <si>
    <t>акт приема-передачи муниципального имущества от 13.08.2008 г.,                                                                                        постановление главы НСП от 22.08.2008 г. № 301</t>
  </si>
  <si>
    <t>03 214 814 ОП МП 013</t>
  </si>
  <si>
    <t>Дорога - протяженность грунт 0,7 км</t>
  </si>
  <si>
    <t>353212, Краснодарский край. Динской район, ст. Нововеличковская, ул. Вольная</t>
  </si>
  <si>
    <t>03 214 814 ОП МП 014</t>
  </si>
  <si>
    <t>Дорога - протяженность асфальтобетон -0,25 км, грунт 0,2 км</t>
  </si>
  <si>
    <t>353212, Краснодарский край. Динской район, ст. Нововеличковская, ул. Выгонная</t>
  </si>
  <si>
    <t>03 214 814 ОП МП 015</t>
  </si>
  <si>
    <t>353212, Краснодарский край. Динской район, ст. Нововеличковская, ул. Гоголя</t>
  </si>
  <si>
    <t>03 214 814 ОП МП 016</t>
  </si>
  <si>
    <t>03 214 814 ОП МП 017</t>
  </si>
  <si>
    <t>353212, Краснодарский край. Динской район, ст. Нововеличковская, ул. День Победы</t>
  </si>
  <si>
    <t>03 214 814 ОП МП 018</t>
  </si>
  <si>
    <t>353212, Краснодарский край. Динской район, ст. Нововеличковская, ул. Заречная</t>
  </si>
  <si>
    <t>03 214 814 ОП МП 019</t>
  </si>
  <si>
    <t>Дорога - протяженность гравий 0,85 км</t>
  </si>
  <si>
    <t>353212, Краснодарский край. Динской район, ст. Нововеличковская, ул. Кавказская</t>
  </si>
  <si>
    <t>03 214 814 ОП МП 020</t>
  </si>
  <si>
    <t>353212, Краснодарский край. Динской район, ст. Нововеличковская, ул. Казачья</t>
  </si>
  <si>
    <t>03 214 814 ОП МП 021</t>
  </si>
  <si>
    <t>353212, Краснодарский край. Динской район, ст. Нововеличковская, ул.Колхозная</t>
  </si>
  <si>
    <t>03 214 814 ОП МП 022</t>
  </si>
  <si>
    <t>353212, Краснодарский край. Динской район, ст. Нововеличковская, ул. Коммунаров</t>
  </si>
  <si>
    <t>03 214 814 ОП МП 023</t>
  </si>
  <si>
    <t>Дорога - протяженность гравий 0,2 км, грунт 0,1 км</t>
  </si>
  <si>
    <t>353212, Краснодарский край. Динской район, ст. Нововеличковская, ул. Комсомольская</t>
  </si>
  <si>
    <t>03 214 814 ОП МП 024</t>
  </si>
  <si>
    <t>Дорога - протяженность грунт 0,1 км</t>
  </si>
  <si>
    <t>353212, Краснодарский край. Динской район, ст. Нововеличковская, пер. Короткий тупик</t>
  </si>
  <si>
    <t>03 214 814 ОП МП 025</t>
  </si>
  <si>
    <t>353212, Краснодарский край. Динской район, ст. Нововеличковская, ул. Красная</t>
  </si>
  <si>
    <t>03 214 814 ОП МП 026</t>
  </si>
  <si>
    <t>Дорога - протяженность гравий 1,1 км</t>
  </si>
  <si>
    <t>353212, Краснодарский край. Динской район, ст. Нововеличковская, ул. Красноармейская</t>
  </si>
  <si>
    <t>03 214 814 ОП МП 027</t>
  </si>
  <si>
    <t>353212, Краснодарский край. Динской район, ст. Нововеличковская, ул. Краснодарская</t>
  </si>
  <si>
    <t>03 214 814 ОП МП 028</t>
  </si>
  <si>
    <t>353212, Краснодарский край. Динской район, ст. Нововеличковская, ул. Крупской</t>
  </si>
  <si>
    <t>03 214 814 ОП МП 029</t>
  </si>
  <si>
    <t>Дорога - протяженность гравий 0,8 км грунт 0,3 км</t>
  </si>
  <si>
    <t>353212, Краснодарский край. Динской район, ст. Нововеличковская, ул. Курганная</t>
  </si>
  <si>
    <t>03 214 814 ОП МП 030</t>
  </si>
  <si>
    <t>353212, Краснодарский край. Динской район, ст. Нововеличковская, ул. Лазо</t>
  </si>
  <si>
    <t>03 214 814 ОП МП 031</t>
  </si>
  <si>
    <t>353212, Краснодарский край. Динской район, ст. Нововеличковская, ул. Леваневского</t>
  </si>
  <si>
    <t>03 214 814 ОП МП 032</t>
  </si>
  <si>
    <t>353212, Краснодарский край. Динской район, ст. Нововеличковская, ул. Ленина</t>
  </si>
  <si>
    <t>03 214 814 ОП МП 033</t>
  </si>
  <si>
    <t>353212, Краснодарский край. Динской район, ст. Нововеличковская, ул.Лермонтова</t>
  </si>
  <si>
    <t>03 214 814 ОП МП 034</t>
  </si>
  <si>
    <t>353212, Краснодарский край. Динской район, ст. Нововеличковская, ул. Луначарского</t>
  </si>
  <si>
    <t>03 214 814 ОП МП 035</t>
  </si>
  <si>
    <t>353212, Краснодарский край. Динской район, ст. Нововеличковская, ул. Медведовская</t>
  </si>
  <si>
    <t>03 214 814 ОП МП 036</t>
  </si>
  <si>
    <t>353212, Краснодарский край. Динской район, ст. Нововеличковская, ул. Мышастовская</t>
  </si>
  <si>
    <t>03 214 814 ОП МП 037</t>
  </si>
  <si>
    <t>Дорога - протяженность гравий 0,75 км</t>
  </si>
  <si>
    <t>353212, Краснодарский край. Динской район, ст. Нововеличковская, ул. Набережная</t>
  </si>
  <si>
    <t>03 214 814 ОП МП 038</t>
  </si>
  <si>
    <t>353212, Краснодарский край, Динской район, ст. Нововеличковская, ул. Невского</t>
  </si>
  <si>
    <t>03 214 814 ОП МП 039</t>
  </si>
  <si>
    <t>Дорога - протяженность гравий 0,28 км</t>
  </si>
  <si>
    <t>353212, Краснодарский край. Динской район, ст. Нововеличковская, ул. Некрасова</t>
  </si>
  <si>
    <t>03 214 814 ОП МП 040</t>
  </si>
  <si>
    <t>353212, Краснодарский край. Динской район, ст. Нововеличковская, ул. Нижняя</t>
  </si>
  <si>
    <t>03 214 814 ОП МП 041</t>
  </si>
  <si>
    <t>Дорога - протяженность грунт 1,2 км</t>
  </si>
  <si>
    <t>353212, Краснодарский край. Динской район, ст. Нововеличковская, ул. Октябрьская</t>
  </si>
  <si>
    <t>03 214 814 ОП МП 042</t>
  </si>
  <si>
    <t>353212, Краснодарский край. Динской район, ст. Нововеличковская, ул. Перовской</t>
  </si>
  <si>
    <t>03 214 814 ОП МП 043</t>
  </si>
  <si>
    <t>353212, Краснодарский край. Динской район, ст. Нововеличковская, ул. Петровского</t>
  </si>
  <si>
    <t>03 214 814 ОП МП 044</t>
  </si>
  <si>
    <t>353212, Краснодарский край. Динской район, ст. Нововеличковская, ул. Пионерская</t>
  </si>
  <si>
    <t>03 214 814 ОП МП 045</t>
  </si>
  <si>
    <t xml:space="preserve">353212, Краснодарский край. Динской район, ст. Нововеличковская, ул. Плеханова </t>
  </si>
  <si>
    <t>03 214 814 ОП МП 046</t>
  </si>
  <si>
    <t>353212, Краснодарский край. Динской район, ст. Нововеличковская, ул.Пролетарская</t>
  </si>
  <si>
    <t>03 214 814 ОП МП 047</t>
  </si>
  <si>
    <t>353212, Краснодарский край. Динской район, ст. Нововеличковская, ул. Прямая</t>
  </si>
  <si>
    <t>03 214 814 ОП МП 048</t>
  </si>
  <si>
    <t>353212, Краснодарский край. Динской район, ст. Нововеличковская, ул. Пушкина</t>
  </si>
  <si>
    <t>03 214 814 ОП МП 049</t>
  </si>
  <si>
    <t>353212, Краснодарский край. Динской район, ст. Нововеличковская, ул. Ровная</t>
  </si>
  <si>
    <t>03 214 814 ОП МП 050</t>
  </si>
  <si>
    <t>353212, Краснодарский край. Динской район, ст. Нововеличковская, ул. Садовая</t>
  </si>
  <si>
    <t>03 214 814 ОП МП 051</t>
  </si>
  <si>
    <t>353212, Краснодарский край. Динской район, ст. Нововеличковская, ул. Свердлова</t>
  </si>
  <si>
    <t>03 214 814 ОП МП 052</t>
  </si>
  <si>
    <t>353212, Краснодарский край. Динской район, ст. Нововеличковская, ул. Северная</t>
  </si>
  <si>
    <t>03 214 814 ОП МП 053</t>
  </si>
  <si>
    <t>Дорога - протяженность грунт 0,28 км</t>
  </si>
  <si>
    <t>353212, Краснодарский край. Динской район, ст. Нововеличковская, ул. Седина</t>
  </si>
  <si>
    <t>03 214 814 ОП МП 054</t>
  </si>
  <si>
    <t>353212, Краснодарский край. Динской район, ст. Нововеличковская, ул. Советская</t>
  </si>
  <si>
    <t>03 214 814 ОП МП 055</t>
  </si>
  <si>
    <t>353212, Краснодарский край. Динской район, ст. Нововеличковская, ул. Степная</t>
  </si>
  <si>
    <t>03 214 814 ОП МП 056</t>
  </si>
  <si>
    <t>353212, Краснодарский край. Динской район, ст. Нововеличковская, ул. Толстого</t>
  </si>
  <si>
    <t>03 214 814 ОП МП 057</t>
  </si>
  <si>
    <t>353212, Краснодарский край. Динской район, ст. Нововеличковская, ул. Тургенева</t>
  </si>
  <si>
    <t>03 214 814 ОП МП 058</t>
  </si>
  <si>
    <t>353212, Краснодарский край. Динской район, ст. Нововеличковская, ул. Фрунзе</t>
  </si>
  <si>
    <t>03 214 814 ОП МП 059</t>
  </si>
  <si>
    <t>353212, Краснодарский край. Динской район, ст. Нововеличковская, ул. Фурманова</t>
  </si>
  <si>
    <t>03 214 814 ОП МП 060</t>
  </si>
  <si>
    <t>353212, Краснодарский край. Динской район, ст. Нововеличковская, ул. Чапаева</t>
  </si>
  <si>
    <t>03 214 814 ОП МП 061</t>
  </si>
  <si>
    <t>353212, Краснодарский край. Динской район, ст. Нововеличковская, ул. Шаумяна</t>
  </si>
  <si>
    <t>03 214 814 ОП МП 062</t>
  </si>
  <si>
    <t>353212, Краснодарский край. Динской район, ст. Нововеличковская, ул. Шевченко</t>
  </si>
  <si>
    <t>03 214 814 ОП МП 063</t>
  </si>
  <si>
    <t>353212, Краснодарский край. Динской район, ст. Нововеличковская, ул. Широкая</t>
  </si>
  <si>
    <t>03 214 814 ОП МП 064</t>
  </si>
  <si>
    <t>353212, Краснодарский край. Динской район, ст. Нововеличковская, ул. Школьная</t>
  </si>
  <si>
    <t>03 214 814 ОП МП 065</t>
  </si>
  <si>
    <t>353212, Краснодарский край. Динской район, ст. Нововеличковская, ул. Энгельса</t>
  </si>
  <si>
    <t>03 214 814 ОП МП 066</t>
  </si>
  <si>
    <t>Дорога - протяженность гравий 0,8 км</t>
  </si>
  <si>
    <t>353212, Краснодарский край. Динской район, ст. Нововеличковская, ул. Южная</t>
  </si>
  <si>
    <t>03 214 814 ОП МП 067</t>
  </si>
  <si>
    <t>353212, Краснодарский край. Динской район, ст. Нововеличковская, ул. Таманская</t>
  </si>
  <si>
    <t>03 214 814 ОП МП 068</t>
  </si>
  <si>
    <t>Дорога - протяженность грунт 0,15 км</t>
  </si>
  <si>
    <t>353212, Краснодарский край. Динской район, ст. Нововеличковская, пер. Гагарина</t>
  </si>
  <si>
    <t>03 214 814 ОП МП 069</t>
  </si>
  <si>
    <t>Дорога - протяженность грунт 0,2 км</t>
  </si>
  <si>
    <t>353212, Краснодарский край. Динской район, ст. Нововеличковская, пер. Виноградный</t>
  </si>
  <si>
    <t>03 214 814 ОП МП 070</t>
  </si>
  <si>
    <t>Дорога - протяженность асфальтобетон 2,0 км, грунт 0,1 км</t>
  </si>
  <si>
    <t>353213, Краснодарский край, Динской район, ст. Воронцовская, ул. Красная</t>
  </si>
  <si>
    <t>03 214 814 ОП МП 071</t>
  </si>
  <si>
    <t>Дорога - протяженность асфальтобетон 2,0 км, грунт 0,15 км</t>
  </si>
  <si>
    <t>353213, Краснодарский край, Динской район, ст. Воронцовская, ул. Ровная</t>
  </si>
  <si>
    <t>03 214 814 ОП МП 072</t>
  </si>
  <si>
    <t xml:space="preserve">Дорога - протяженность асфальтобетон 2,0 км </t>
  </si>
  <si>
    <t>353213, Краснодарский край, Динской район, ст. Воронцовская, ул. Колхозная</t>
  </si>
  <si>
    <t>03 214 814 ОП МП 073</t>
  </si>
  <si>
    <t>Дорога - протяженность асфальтобетон 0,35 км, грунт 0,5 км</t>
  </si>
  <si>
    <t>353213, Краснодарский край, Динской район, ст. Воронцовская, ул. Пушкина</t>
  </si>
  <si>
    <t>03 214 814 ОП МП 074</t>
  </si>
  <si>
    <t>Дорога - протяженность асфальтобетон  0,8 км</t>
  </si>
  <si>
    <t>353213, Краснодарский край, Динской район, ст. Воронцовская, ул. Выгонная</t>
  </si>
  <si>
    <t>03 214 814 ОП МП 075</t>
  </si>
  <si>
    <t>Дорога - протяженность асфальтобетон 2,0 км, гравий 0,1км</t>
  </si>
  <si>
    <t>353213, Краснодарский край, Динской район, ст. Воронцовская, ул. Горького</t>
  </si>
  <si>
    <t>03 214 814 ОП МП 076</t>
  </si>
  <si>
    <t>Дорога - протяженность асфальтобетон 0,3 км, гравий 0,3 км</t>
  </si>
  <si>
    <t>353213, Краснодарский край, Динской район, ст. Воронцовская, ул. Космонавтов</t>
  </si>
  <si>
    <t>03 214 814 ОП МП 077</t>
  </si>
  <si>
    <t>Дорога - протяженность асфальтобетон 0,15 км, гравий 0,6 км</t>
  </si>
  <si>
    <t>353213, Краснодарский край, Динской район, ст. Воронцовская, ул. Ленина</t>
  </si>
  <si>
    <t>03 214 814 ОП МП 078</t>
  </si>
  <si>
    <t>Дорога - протяженность гравий 0,2 км, грунт 0,4 км</t>
  </si>
  <si>
    <t>353213, Краснодарский край, Динской район, ст. Воронцовская, ул. Социалистичекая</t>
  </si>
  <si>
    <t>03 214 814 ОП МП 079</t>
  </si>
  <si>
    <t>Дорога - протяженность гравий 0,3 км</t>
  </si>
  <si>
    <t>03 214 814 ОП МП 080</t>
  </si>
  <si>
    <t>Дорога - протяженность грунт 0,3 км</t>
  </si>
  <si>
    <t>353213, Краснодарский край, Динской район, ст. Воронцовская, пер. Вольный</t>
  </si>
  <si>
    <t>03 214 814 ОП МП 081</t>
  </si>
  <si>
    <t>353213, Краснодарский край, Динской район, ст. Воронцовская, ул. Крайняя</t>
  </si>
  <si>
    <t>03 214 814 ОП МП 082</t>
  </si>
  <si>
    <t>353213, Краснодарский край, Динской район, ст. Воронцовская, ул. Угольная</t>
  </si>
  <si>
    <t>03 214 814 ОП МП 083</t>
  </si>
  <si>
    <t>353213, Краснодарский край, Динской район, ст. Воронцовская, ул. Прямая</t>
  </si>
  <si>
    <t>03 214 814 ОП МП 084</t>
  </si>
  <si>
    <t>353213, Краснодарский край, Динской район, ст. Воронцовская, ул. Трудовая</t>
  </si>
  <si>
    <t>03 214 814 ОП МП 085</t>
  </si>
  <si>
    <t>353213, Краснодарский край, Динской район, ст. Воронцовская, ул. Крупской</t>
  </si>
  <si>
    <t>03 214 814 ОП МП 086</t>
  </si>
  <si>
    <t>Дорога - протяженность асфальтобетон 0,1 км</t>
  </si>
  <si>
    <t>353213, Краснодарский край, Динской район, ст. Воронцовская, пер. Горького</t>
  </si>
  <si>
    <t>03 214 814 ОП МП 087</t>
  </si>
  <si>
    <t>353213, Краснодарский край, Динской район, ст. Воронцовская, пер. Ровный</t>
  </si>
  <si>
    <t>03 214 814 ОП МП 088</t>
  </si>
  <si>
    <t>353213, Краснодарский край, Динской район, ст. Воронцовская, пер. Космонавтов</t>
  </si>
  <si>
    <t>03 214 814 ОП МП 089</t>
  </si>
  <si>
    <t xml:space="preserve">353216, Краснодарский край, Динской район, п. Найдорф, ул. Красная </t>
  </si>
  <si>
    <t>03 214 814 ОП МП 090</t>
  </si>
  <si>
    <t>Дорога - протяженность асфальтобетон 0,8 км</t>
  </si>
  <si>
    <t>353216, Краснодарский край, Динской район, п. Найдорф, ул. Центральная</t>
  </si>
  <si>
    <t>03 214 814 ОП МП 091</t>
  </si>
  <si>
    <t>353216, Краснодарский край, Динской район, п. Найдорф, ул. Крайняя</t>
  </si>
  <si>
    <t>03 214 814 ОП МП 092</t>
  </si>
  <si>
    <t>353216, Краснодарский край, Динской район, п. Найдорф, ул. Береговая</t>
  </si>
  <si>
    <t>03 214 814 ОП МП 093</t>
  </si>
  <si>
    <t xml:space="preserve">353216, Краснодарский край, Динской район, п. Найдорф, ул. Садовая </t>
  </si>
  <si>
    <t>03 214 814 ОП МП 094</t>
  </si>
  <si>
    <t>353216, Краснодарский край, Динской район, п. Найдорф, ул. Вишневая</t>
  </si>
  <si>
    <t>03 214 814 ОП МП 095</t>
  </si>
  <si>
    <t xml:space="preserve">353216, Краснодарский край, Динской район, п. Найдорф, пер. Крайний </t>
  </si>
  <si>
    <t>03 214 814 ОП МП 096</t>
  </si>
  <si>
    <t>353216, Краснодарский край, Динской район, п. Найдорф, ул. Тепличная</t>
  </si>
  <si>
    <t>03 214 814 ОП МП 097</t>
  </si>
  <si>
    <t>353216, Краснодарский край, Динской район, п. Найдорф, пер. Земляничный</t>
  </si>
  <si>
    <t>03 214 814 ОП МП 098</t>
  </si>
  <si>
    <t>353216, Краснодарский край, Динской район, п. Найдорф, ул. Набережная</t>
  </si>
  <si>
    <t>03 214 814 ОП МП 099</t>
  </si>
  <si>
    <t>353216, Краснодарский край, Динской район, п. Найдорф, ул. Студенческая</t>
  </si>
  <si>
    <t>03 214 814 ОП МП 100</t>
  </si>
  <si>
    <t>353216, Краснодарский край, Динской район, п. Найдорф, ул. Земляничная</t>
  </si>
  <si>
    <t>03 214 814 ОП МП 101</t>
  </si>
  <si>
    <t>353216, Краснодарский край, Динской район, п. Найдорф, ул. Юности</t>
  </si>
  <si>
    <t>03 214 814 ОП МП 102</t>
  </si>
  <si>
    <t>353216, Краснодарский край, Динской район, п. Найдорф, ул. Цветочная</t>
  </si>
  <si>
    <t>03 214 814 ОП МП 103</t>
  </si>
  <si>
    <t xml:space="preserve">353216, Краснодарский край, Динской район, п. Найдорф, ул.Короткая </t>
  </si>
  <si>
    <t>03 214 814 ОП МП 104</t>
  </si>
  <si>
    <t>353216, Краснодарский край, Динской район, п. Найдорф, ул. Школьная</t>
  </si>
  <si>
    <t>03 214 814 ОП МП 105</t>
  </si>
  <si>
    <t xml:space="preserve">353216, Краснодарский край, Динской район, п. Найдорф, пер. Зеленый </t>
  </si>
  <si>
    <t>03 214 814 ОП МП 106</t>
  </si>
  <si>
    <t>353216, Краснодарский край, Динской район, п. Найдорф, ул. Мира</t>
  </si>
  <si>
    <t>03 214 814 ОП МП 107</t>
  </si>
  <si>
    <t>Дорога - протяженность асфальтобетон 0,3 км</t>
  </si>
  <si>
    <t>353216, Краснодарский край, Динской район, п. Дальний, ул. Зеленая</t>
  </si>
  <si>
    <t>03 214 814 ОП МП 108</t>
  </si>
  <si>
    <t>Дорога - протяженность асфальтобетон 0,9 км</t>
  </si>
  <si>
    <t>353216, Краснодарский край, Динской район, п. Дальний, ул. Центральная</t>
  </si>
  <si>
    <t>03 214 814 ОП МП 109</t>
  </si>
  <si>
    <t>353216, Краснодарский край, Динской район, п. Дальний, ул. Набережная</t>
  </si>
  <si>
    <t>03 214 814 ОП МП 110</t>
  </si>
  <si>
    <t xml:space="preserve">Дорога - протяженностьасфальтобетон  0,05 км </t>
  </si>
  <si>
    <t>353216, Краснодарский край, Динской район, п. Дальний, пер. Степной</t>
  </si>
  <si>
    <t>03 214 814 ОП МП 111</t>
  </si>
  <si>
    <t>03 214 814 ОП МП 112</t>
  </si>
  <si>
    <t>353212, Краснодарский край. Динской район, ст. Нововеличковская, ул. Короткая</t>
  </si>
  <si>
    <t>03 214 814 ОП МП 113</t>
  </si>
  <si>
    <t>Дорога - протяженность асфальтобетон 1,416 км</t>
  </si>
  <si>
    <t>353213, Краснодарский край, Динской район, ст. Воронцовская, ул. Краснодарская</t>
  </si>
  <si>
    <t>Решение Совета от 02.04.2012 г. № 254-29/2</t>
  </si>
  <si>
    <t>03 214 814 ОП МП 114</t>
  </si>
  <si>
    <t>353212, Краснодарский край, Динской район, ст. Нововеличковская, ул. Бежко до объездной дороги</t>
  </si>
  <si>
    <t xml:space="preserve">акт приема-передачи муниципального имущества закрепляемого НСП за адм НСП по состоянию на 26.01.2008 год от 26.01.2008 г. </t>
  </si>
  <si>
    <t>Сведения о правообладателе недвижимого имущества, реестровый номер правообладателя, вид права</t>
  </si>
  <si>
    <t>НД000001</t>
  </si>
  <si>
    <t>НД000002</t>
  </si>
  <si>
    <t>НД000003</t>
  </si>
  <si>
    <t>НД000004</t>
  </si>
  <si>
    <t>НД000005</t>
  </si>
  <si>
    <t>НД000006</t>
  </si>
  <si>
    <t>НД000007</t>
  </si>
  <si>
    <t>НД000008</t>
  </si>
  <si>
    <t>НД000009</t>
  </si>
  <si>
    <t>НД000010</t>
  </si>
  <si>
    <t>НД000011</t>
  </si>
  <si>
    <t>НД000012</t>
  </si>
  <si>
    <t>НД000013</t>
  </si>
  <si>
    <t>НД000014</t>
  </si>
  <si>
    <t>НД000015</t>
  </si>
  <si>
    <t>НД000016</t>
  </si>
  <si>
    <t>НД000017</t>
  </si>
  <si>
    <t>НД000018</t>
  </si>
  <si>
    <t>НД000019</t>
  </si>
  <si>
    <t>НД000020</t>
  </si>
  <si>
    <t>НД000021</t>
  </si>
  <si>
    <t>НД000022</t>
  </si>
  <si>
    <t>НД000023</t>
  </si>
  <si>
    <t>НД000024</t>
  </si>
  <si>
    <t>НД000025</t>
  </si>
  <si>
    <t>НД000026</t>
  </si>
  <si>
    <t>НД000027</t>
  </si>
  <si>
    <t>НД000028</t>
  </si>
  <si>
    <t>НД000029</t>
  </si>
  <si>
    <t>НД000030</t>
  </si>
  <si>
    <t>НД000031</t>
  </si>
  <si>
    <t>НД000032</t>
  </si>
  <si>
    <t>НД000033</t>
  </si>
  <si>
    <t>НД000034</t>
  </si>
  <si>
    <t>НД000035</t>
  </si>
  <si>
    <t>НД000036</t>
  </si>
  <si>
    <t>НД000037</t>
  </si>
  <si>
    <t>НД000038</t>
  </si>
  <si>
    <t>НД000039</t>
  </si>
  <si>
    <t>НД000040</t>
  </si>
  <si>
    <t>НД000041</t>
  </si>
  <si>
    <t>НД000042</t>
  </si>
  <si>
    <t>НД000043</t>
  </si>
  <si>
    <t>НД000044</t>
  </si>
  <si>
    <t>НД000045</t>
  </si>
  <si>
    <t>НД000046</t>
  </si>
  <si>
    <t>НД000047</t>
  </si>
  <si>
    <t>НД000048</t>
  </si>
  <si>
    <t>НД000049</t>
  </si>
  <si>
    <t>НД000050</t>
  </si>
  <si>
    <t>НД000051</t>
  </si>
  <si>
    <t>НД000052</t>
  </si>
  <si>
    <t>НД000053</t>
  </si>
  <si>
    <t>НД000054</t>
  </si>
  <si>
    <t>НД000055</t>
  </si>
  <si>
    <t>НД000056</t>
  </si>
  <si>
    <t>НД000057</t>
  </si>
  <si>
    <t>НД000058</t>
  </si>
  <si>
    <t>НД000059</t>
  </si>
  <si>
    <t>НД000060</t>
  </si>
  <si>
    <t>НД000061</t>
  </si>
  <si>
    <t>НД000062</t>
  </si>
  <si>
    <t>НД000063</t>
  </si>
  <si>
    <t>НД000064</t>
  </si>
  <si>
    <t>НД000065</t>
  </si>
  <si>
    <t>НД000066</t>
  </si>
  <si>
    <t>НД000067</t>
  </si>
  <si>
    <t>НД000068</t>
  </si>
  <si>
    <t>НД000069</t>
  </si>
  <si>
    <t>НД000070</t>
  </si>
  <si>
    <t>НД000071</t>
  </si>
  <si>
    <t>НД000072</t>
  </si>
  <si>
    <t>НД000073</t>
  </si>
  <si>
    <t>НД000074</t>
  </si>
  <si>
    <t>НД000075</t>
  </si>
  <si>
    <t>НД000076</t>
  </si>
  <si>
    <t>НД000077</t>
  </si>
  <si>
    <t>НД000078</t>
  </si>
  <si>
    <t>НД000079</t>
  </si>
  <si>
    <t>НД000080</t>
  </si>
  <si>
    <t>НД000081</t>
  </si>
  <si>
    <t>НД000082</t>
  </si>
  <si>
    <t>НД000083</t>
  </si>
  <si>
    <t>НД000084</t>
  </si>
  <si>
    <t>НД000085</t>
  </si>
  <si>
    <t>НД000086</t>
  </si>
  <si>
    <t>НД000087</t>
  </si>
  <si>
    <t>НД000088</t>
  </si>
  <si>
    <t>НД000089</t>
  </si>
  <si>
    <t>НД000090</t>
  </si>
  <si>
    <t>НД000091</t>
  </si>
  <si>
    <t>НД000092</t>
  </si>
  <si>
    <t>НД000093</t>
  </si>
  <si>
    <t>НД000094</t>
  </si>
  <si>
    <t>НД000095</t>
  </si>
  <si>
    <t>НД000096</t>
  </si>
  <si>
    <t>НД000097</t>
  </si>
  <si>
    <t>НД000098</t>
  </si>
  <si>
    <t>НД000099</t>
  </si>
  <si>
    <t>НД000100</t>
  </si>
  <si>
    <t>НД000101</t>
  </si>
  <si>
    <t>НД000102</t>
  </si>
  <si>
    <t>НД000103</t>
  </si>
  <si>
    <t>НД000104</t>
  </si>
  <si>
    <t>НД000105</t>
  </si>
  <si>
    <t>НД000106</t>
  </si>
  <si>
    <t>НД000107</t>
  </si>
  <si>
    <t>НД000108</t>
  </si>
  <si>
    <t>НД000109</t>
  </si>
  <si>
    <t>НД000110</t>
  </si>
  <si>
    <t>НД000111</t>
  </si>
  <si>
    <t>НД000112</t>
  </si>
  <si>
    <t>НД000113</t>
  </si>
  <si>
    <t>НД000114</t>
  </si>
  <si>
    <t>Протяженность, км</t>
  </si>
  <si>
    <t>23:07:0104000:1085</t>
  </si>
  <si>
    <t>земли поселения</t>
  </si>
  <si>
    <t>23:07:0101049:67</t>
  </si>
  <si>
    <t>353212, Краснодарский край, Динской район, ст. Нововеличковская, ул. Садовая, 21б</t>
  </si>
  <si>
    <t>23:07:0102008:50</t>
  </si>
  <si>
    <t>земельный участок (под Домом культуры)</t>
  </si>
  <si>
    <t>земли населенных пунктов; для сельскохозяйственного производства</t>
  </si>
  <si>
    <t>23:07:0101045:28</t>
  </si>
  <si>
    <t>23:07:0101026:34</t>
  </si>
  <si>
    <t>23:07:0101045:38</t>
  </si>
  <si>
    <t>Земельный участок под зданием администрации площадь</t>
  </si>
  <si>
    <t xml:space="preserve">353212, Краснодарский край, Динской район, ст. Нововеличковская, ул. Красная, 53 </t>
  </si>
  <si>
    <t xml:space="preserve">Земельный участок под автомобильной дорогой Нововеличковская-Воронцовская площадь 219600 кв. м </t>
  </si>
  <si>
    <t>земли промышленности</t>
  </si>
  <si>
    <t>Земельный участок под дорогой площадью-10000 кв м</t>
  </si>
  <si>
    <t>Земельный участок под дорогой площадью-8250 кв м</t>
  </si>
  <si>
    <t>Земельный участок под дорогой площадью-2250 кв м</t>
  </si>
  <si>
    <t>353212, Краснодарский край, Динской район, ст. Нововеличковская, ул. Выгонная</t>
  </si>
  <si>
    <t>Земельный участок под дорогой площадью-20000 кв м</t>
  </si>
  <si>
    <t>353212, Краснодарский край, Динской район, ст. Нововеличковская, ул. Степная</t>
  </si>
  <si>
    <t>Земельный участок под дорогой площадью-9000 кв м</t>
  </si>
  <si>
    <t>353212, Краснодарский край, Динской район, ст. Нововеличковская, ул. Толстого</t>
  </si>
  <si>
    <t>Земельный участок под дорогой площадью-4750 кв м</t>
  </si>
  <si>
    <t>Земельный участок под дорогой площадью-2000 кв м</t>
  </si>
  <si>
    <t>353212, Краснодарский край, Динской район, ст. Нововеличковская, ул. Гоголя</t>
  </si>
  <si>
    <t>Земельный участок под дорогой площадью- 8000 кв м</t>
  </si>
  <si>
    <t>353212, Краснодарский край, Динской район, ст. Нововеличковская, ул. Колхозная</t>
  </si>
  <si>
    <t>353212, Краснодарский край, Динской район, ст. Нововеличковская, ул. Краснодарская</t>
  </si>
  <si>
    <t>Земельный участок под дорогой площадью- 19250 кв м</t>
  </si>
  <si>
    <t>353212, Краснодарский край, Динской район, ст. Нововеличковская, ул. Пролетарская</t>
  </si>
  <si>
    <t>Земельный участок под дорогой площадью-19250 кв м</t>
  </si>
  <si>
    <t>353212, Краснодарский край, Динской район, ст. Нововеличковская, ул. Садовая</t>
  </si>
  <si>
    <t>Земельный участок под дорогой площадью-6000 кв м</t>
  </si>
  <si>
    <t>353212, Краснодарский край, Динской район, ст. Нововеличковская, ул. Октябрьская</t>
  </si>
  <si>
    <t>Земельный участок под дорогой площадью-1250 кв м</t>
  </si>
  <si>
    <t>353212, Краснодарский край, Динской район, ст. Нововеличковская, ул. Школьная</t>
  </si>
  <si>
    <t>Земельный участок под дорогой площадью-11000 кв м</t>
  </si>
  <si>
    <t>353212, Краснодарский край, Динской район, ст. Нововеличковская, ул. Советская</t>
  </si>
  <si>
    <t>Земельный участок под дорогой площадью-7000 кв м</t>
  </si>
  <si>
    <t>353212, Краснодарский край, Динской район, ст. Нововеличковская, ул. Ровная</t>
  </si>
  <si>
    <t>Земельный участок под дорогой площадью-5250 кв м</t>
  </si>
  <si>
    <t>353212, Краснодарский край, Динской район, ст. Нововеличковская, ул. Широкая</t>
  </si>
  <si>
    <t>Земельный участок под дорогой площадью-5500 кв м</t>
  </si>
  <si>
    <t>353212, Краснодарский край, Динской район, ст. Нововеличковская, ул. Курганная</t>
  </si>
  <si>
    <t>353212, Краснодарский край, Динской район, ст. Нововеличковская, ул. Братская</t>
  </si>
  <si>
    <t>Земельный участок под дорогой площадью-8500 кв м</t>
  </si>
  <si>
    <t>353212, Краснодарский край, Динской район, ст. Нововеличковская, ул. Шаумяна</t>
  </si>
  <si>
    <t>353212, Краснодарский край, Динской район, ст. Нововеличковская, ул. Пушкина</t>
  </si>
  <si>
    <t>Земельный участок под дорогой площадью-1750 кв м</t>
  </si>
  <si>
    <t>353212, Краснодарский край, Динской район, ст. Нововеличковская, пер. Космонавтов</t>
  </si>
  <si>
    <t xml:space="preserve">Земельный участок под дорогой площадью- 2750 кв м </t>
  </si>
  <si>
    <t>353212, Краснодарский край, Динской район, ст. Нововеличковская, ул. Перовской</t>
  </si>
  <si>
    <t>353212, Краснодарский край, Динской район, ст. Нововеличковская, ул. Пионерская</t>
  </si>
  <si>
    <t xml:space="preserve">Земельный участок под дорогой площадью-6500 кв м </t>
  </si>
  <si>
    <t>353212, Краснодарский край, Динской район, ст. Нововеличковская, ул. Плеханова</t>
  </si>
  <si>
    <t>Земельный участок под дорогой площадью-5000 кв м</t>
  </si>
  <si>
    <t>353212, Краснодарский край, Динской район, ст. Нововеличковская, ул. Северная</t>
  </si>
  <si>
    <t>Земельный участок под дорогой площадью-1400 кв м</t>
  </si>
  <si>
    <t>353212, Краснодарский край, Динской район, ст. Нововеличковская, ул. Седина</t>
  </si>
  <si>
    <t>Земельный участок под дорогой площадью- 1750 кв м</t>
  </si>
  <si>
    <t>353212, Краснодарский край, Динской район, ст. Нововеличковская, ул. Заречная</t>
  </si>
  <si>
    <t>Земельный участок под дорогой площадью- 3500 кв м</t>
  </si>
  <si>
    <t>353212, Краснодарский край, Динской район, ст. Нововеличковская, ул.Вольная</t>
  </si>
  <si>
    <t>Земельный участок под дорогой площадью-4000 кв м</t>
  </si>
  <si>
    <t>353212, Краснодарский край, Динской район, ст. Нововеличковская, ул. Фурманова</t>
  </si>
  <si>
    <t xml:space="preserve">Земельный участок под дорогой площадью-11250 кв м </t>
  </si>
  <si>
    <t>353212, Краснодарский край, Динской район, ст. Нововеличковская, ул. Фрунзе</t>
  </si>
  <si>
    <t>Земельный участок под дорогой площадью-3500 кв м</t>
  </si>
  <si>
    <t>353212, Краснодарский край, Динской район, ст. Нововеличковская, ул. Чапаева</t>
  </si>
  <si>
    <t>Земельный участок под дорогой площадью- 9000 кв м</t>
  </si>
  <si>
    <t>353212, Краснодарский край, Динской район, ст. Нововеличковская, ул.Коммунаров</t>
  </si>
  <si>
    <t>Земельный участок под дорогой площадью- 10500 кв м</t>
  </si>
  <si>
    <t>353212, Краснодарский край, Динской район, ст. Нововеличковская, ул. Крупской</t>
  </si>
  <si>
    <t>353212, Краснодарский край, Динской район, ст. Нововеличковская, ул. Шевченко</t>
  </si>
  <si>
    <t>Земельный участок под дорогой площадью-3750 кв м</t>
  </si>
  <si>
    <t>353212, Краснодарский край, Динской район, ст. Нововеличковская, ул. Прямая</t>
  </si>
  <si>
    <t>Земельный участок под дорогой площадью-3250 кв м</t>
  </si>
  <si>
    <t>353212, Краснодарский край, Динской район, ст. Нововеличковская, ул. Мышастовская</t>
  </si>
  <si>
    <t>353212, Краснодарский край, Динской район, ст. Нововеличковская, ул.Лазо</t>
  </si>
  <si>
    <t>Земельный участок под дорогой площадью-7500 кв м</t>
  </si>
  <si>
    <t>353212, Краснодарский край, Динской район, ст. Нововеличковская, ул. Веселая</t>
  </si>
  <si>
    <t>353212, Краснодарский край, Динской район, ст. Нововеличковская, ул. Энгельса</t>
  </si>
  <si>
    <t>Земельный участок под дорогой площадью- 9750 кв м</t>
  </si>
  <si>
    <t>353212, Краснодарский край, Динской район, ст. Нововеличковская, ул. Казачья</t>
  </si>
  <si>
    <t>353212, Краснодарский край, Динской район, ст. Нововеличковская, ул. День Победы</t>
  </si>
  <si>
    <t>353212, Краснодарский край, Динской район, ст. Нововеличковская, ул. Красноармейская</t>
  </si>
  <si>
    <t>353212, Краснодарский край, Динской район, ст. Нововеличковская, ул. Демьяна Бедного</t>
  </si>
  <si>
    <t>Земельный участок под дорогой площадью- 8500 кв м</t>
  </si>
  <si>
    <t>353212, Краснодарский край, Динской район, ст. Нововеличковская, ул. Комсомольская</t>
  </si>
  <si>
    <t>353212, Краснодарский край, Динской район, ст. Нововеличковская, ул.Набережная</t>
  </si>
  <si>
    <t>Земельный участок под дорогой площадью-3000 кв м</t>
  </si>
  <si>
    <t>353212, Краснодарский край, Динской район, ст. Нововеличковская, ул. Петровского</t>
  </si>
  <si>
    <t>353212, Краснодарский край, Динской район, ст. Нововеличковская, ул. Тургенева</t>
  </si>
  <si>
    <t>353212, Краснодарский край, Динской район, ст. Нововеличковская, ул. Лермонтова</t>
  </si>
  <si>
    <t>Земельный участок под дорогой площадью- 11750 кв м</t>
  </si>
  <si>
    <t>353212, Краснодарский край, Динской район, ст. Нововеличковская, ул. Свердлова</t>
  </si>
  <si>
    <t>Земельный участок под дорогой площадью-4250 кв м</t>
  </si>
  <si>
    <t>353212, Краснодарский край, Динской район, ст. Нововеличковская, ул. Кавказская</t>
  </si>
  <si>
    <t>353212, Краснодарский край, Динской район, ст. Нововеличковская, ул. Леваневского</t>
  </si>
  <si>
    <t>353212, Краснодарский край, Динской район, ст. Нововеличковская, ул. Б. Хмельницкого</t>
  </si>
  <si>
    <t>Земельный участок под дорогой площадью- 1400 кв м</t>
  </si>
  <si>
    <t>353212, Краснодарский край, Динской район, ст. Нововеличковская, ул. Некрасова</t>
  </si>
  <si>
    <t xml:space="preserve">Земельный участок под дорогой площадью-1500 кв м </t>
  </si>
  <si>
    <t>353212, Краснодарский край, Динской район, ст. Нововеличковская, пер. Комсомольский</t>
  </si>
  <si>
    <t>Земельный участок под дорогой площадью- 750 кв м</t>
  </si>
  <si>
    <t>353212, Краснодарский край, Динской район, ст. Нововеличковская, пер. Гагарина</t>
  </si>
  <si>
    <t>Земельный участок под дорогой площадью- 1000 кв м</t>
  </si>
  <si>
    <t>353212, Краснодарский край, Динской район, ст. Нововеличковская, пер. Виноградный</t>
  </si>
  <si>
    <t>Земельный участок под дорогой площадью-1000 кв м</t>
  </si>
  <si>
    <t>353212, Краснодарский край, Динской район, ст. Нововеличковская, пер. Вишневского</t>
  </si>
  <si>
    <t>353212, Краснодарский край, Динской район, ст. Нововеличковская, пер. Черкасский</t>
  </si>
  <si>
    <t>353212, Краснодарский край, Динской район, ст. Нововеличковская, пер. Вольный</t>
  </si>
  <si>
    <t>Земельный участок под дорогой площадью-500 кв м</t>
  </si>
  <si>
    <t>353212, Краснодарский край, Динской район, ст. Нововеличковская, пер. Школьный</t>
  </si>
  <si>
    <t>Земельный участок под дорогой площадью-750 кв м</t>
  </si>
  <si>
    <t>353212, Краснодарский край, Динской район, ст. Нововеличковская, ул. Короткий тупик</t>
  </si>
  <si>
    <t>353212, Краснодарский край, Динской район, ст. Нововеличковская, пер. Первомайский</t>
  </si>
  <si>
    <t>353212, Краснодарский край, Динской район, ст. Нововеличковская, ул. Южная</t>
  </si>
  <si>
    <t>Земельный участок под дорогой площадью-12500 кв м</t>
  </si>
  <si>
    <t>353212, Краснодарский край, Динской район, ст. Нововеличковская, ул. Ленина</t>
  </si>
  <si>
    <t>Земельный участок под дорогой площадью-3900 кв м</t>
  </si>
  <si>
    <t>353212, Краснодарский край, Динской район, ст. Нововеличковская, ул. Короткая</t>
  </si>
  <si>
    <t>353212, Краснодарский край, Динской район, ст. Нововеличковская, ул. Медведовская</t>
  </si>
  <si>
    <t xml:space="preserve">353212, Краснодарский край, Динской район, ст. Нововеличковская, пер. Тихий </t>
  </si>
  <si>
    <t>Земельный участок под дорогой площадью- 10000 кв м</t>
  </si>
  <si>
    <t>Земельный участок под дорогой площадью-10500 кв м</t>
  </si>
  <si>
    <t>Земельный участок под дорогой площадью-10750 кв м</t>
  </si>
  <si>
    <t xml:space="preserve">353213, Краснодарский край, Динской район, ст. Воронцовская, ул. Ровная </t>
  </si>
  <si>
    <t>Земельный участок под дорогой площадью- 4250 кв м</t>
  </si>
  <si>
    <t xml:space="preserve">353213, Краснодарский край, Динской район, ст. Воронцовская, ул. Выгонная </t>
  </si>
  <si>
    <t>Земельный участок под дорогой площадью-2500 кв м</t>
  </si>
  <si>
    <t xml:space="preserve">353213, Краснодарский край, Динской район, ст. Воронцовская, ул. Космонавтов </t>
  </si>
  <si>
    <t xml:space="preserve">353213, Краснодарский край, Динской район, ст. Воронцовская, ул. Ленина </t>
  </si>
  <si>
    <t>Земельный участок под дорогой площадью- 3000 кв м</t>
  </si>
  <si>
    <t xml:space="preserve">353213, Краснодарский край, Динской район, ст. Воронцовская, ул. Социалистическая </t>
  </si>
  <si>
    <t>Земельный участок под дорогой площадью-1500 кв м</t>
  </si>
  <si>
    <t xml:space="preserve">353213, Краснодарский край, Динской район, ст. Воронцовская, ул. Новая  </t>
  </si>
  <si>
    <t xml:space="preserve">353213, Краснодарский край, Динской район, ст. Воронцовская, пер. Вольный </t>
  </si>
  <si>
    <t xml:space="preserve">353213, Краснодарский край, Динской район, ст. Воронцовская, ул. Крайняя </t>
  </si>
  <si>
    <t xml:space="preserve">353213, Краснодарский край, Динской район, ст. Воронцовская, ул. Угольная </t>
  </si>
  <si>
    <t>Земельный участок под дорогой площадью- 1500 кв м</t>
  </si>
  <si>
    <t xml:space="preserve">353213, Краснодарский край, Динской район, ст. Воронцовская, ул. Прямая  </t>
  </si>
  <si>
    <t xml:space="preserve">353213, Краснодарский край, Динской район, ст. Воронцовская, ул. Трудовая </t>
  </si>
  <si>
    <t>Земельный участок под дорогой площадью- 2500 кв м</t>
  </si>
  <si>
    <t xml:space="preserve">353213, Краснодарский край, Динской район, ст. Воронцовская, ул.Крупской  </t>
  </si>
  <si>
    <t>Земельный участок под дорогой площадью- 500 кв м</t>
  </si>
  <si>
    <t xml:space="preserve">353213, Краснодарский край, Динской район, ст. Воронцовская, пер. Горького </t>
  </si>
  <si>
    <t xml:space="preserve">353213, Краснодарский край, Динской район, ст. Воронцовская, пер. Ровный  </t>
  </si>
  <si>
    <t xml:space="preserve">353213, Краснодарский край, Динской район, ст. Воронцовская, пер. Космонавтов  </t>
  </si>
  <si>
    <t>Земельный участок под дорогой площадью- 11000 кв м</t>
  </si>
  <si>
    <t xml:space="preserve">353213, Краснодарский край, Динской район, п. Найдорф, ул. Красная  </t>
  </si>
  <si>
    <t>Земельный участок под дорогой площадью- 4000 кв м</t>
  </si>
  <si>
    <t xml:space="preserve">353216, Краснодарский край, Динской район, п. Найдорф, ул. Центральная </t>
  </si>
  <si>
    <t>Земельный участок под дорогой площадью- 6000 кв м</t>
  </si>
  <si>
    <t xml:space="preserve">353216, Краснодарский край, Динской район, п. Найдорф, ул. Береговая  </t>
  </si>
  <si>
    <t xml:space="preserve">353216, Краснодарский край, Динской район, п. Найдорф, ул. Вишневая </t>
  </si>
  <si>
    <t xml:space="preserve">353216, Краснодарский край, Динской район, п. Найдорф, ул. Тепличная  </t>
  </si>
  <si>
    <t xml:space="preserve">353216, Краснодарский край, Динской район, п. Найдорф, пер. Земляничный  </t>
  </si>
  <si>
    <t xml:space="preserve">353216, Краснодарский край, Динской район, п. Найдорф, ул. Набережная </t>
  </si>
  <si>
    <t>Земельный участок под дорогой площадью- 2000 кв м</t>
  </si>
  <si>
    <t xml:space="preserve">353216, Краснодарский край, Динской район, п. Найдорф, ул. Студенческая </t>
  </si>
  <si>
    <t>Земельный участок под дорогой площадью- 4500 кв м</t>
  </si>
  <si>
    <t xml:space="preserve">353216, Краснодарский край, Динской район, п. Найдорф, ул. Земляничная  </t>
  </si>
  <si>
    <t xml:space="preserve">353216, Краснодарский край, Динской район, п. Найдорф, ул. Юности  </t>
  </si>
  <si>
    <t xml:space="preserve">353216, Краснодарский край, Динской район, п. Найдорф, ул. Цветочная  </t>
  </si>
  <si>
    <t xml:space="preserve">353216, Краснодарский край, Динской район, п. Найдорф, ул. Короткая   </t>
  </si>
  <si>
    <t xml:space="preserve">353216, Краснодарский край, Динской район, п. Найдорф, ул. Школьная   </t>
  </si>
  <si>
    <t xml:space="preserve">353216, Краснодарский край, Динской район, п. Найдорф, пер. Зеленый   </t>
  </si>
  <si>
    <t xml:space="preserve">353216, Краснодарский край, Динской район, п. Найдорф, ул. Мира  </t>
  </si>
  <si>
    <t xml:space="preserve">353216, Краснодарский край, Динской район, п. Дальний, ул.Центральная </t>
  </si>
  <si>
    <t>Земельный участок под дорогой площадью- 250 кв м</t>
  </si>
  <si>
    <t xml:space="preserve">353216, Краснодарский край, Динской район, п. Дальний, пер. Степной </t>
  </si>
  <si>
    <t>23:07:0000000:2917</t>
  </si>
  <si>
    <t>353216, Краснодарский край, Динской район, п.Найдорф, пер. Земляничный, 4</t>
  </si>
  <si>
    <t xml:space="preserve">земли поселений </t>
  </si>
  <si>
    <t>23:07:0103004:55</t>
  </si>
  <si>
    <t xml:space="preserve">353216, Краснодарский край, Динской район, п.Найдорф, ул. Земляничная, 21 </t>
  </si>
  <si>
    <t>353216, Краснодарский край, Динской район, ст. Воронцовская</t>
  </si>
  <si>
    <t>23:07:0102006:108</t>
  </si>
  <si>
    <t>353216, Краснодарский край, Динской район, ст. Воронцовская, ул. Колхозная, 13Б</t>
  </si>
  <si>
    <t>23:07:0101045:159</t>
  </si>
  <si>
    <t>Краснодарский край, Динской район, ст. Нововеличковская, ул. Бежко, 11б</t>
  </si>
  <si>
    <t>23:07:0102009:78</t>
  </si>
  <si>
    <t>Земельный участок, категория земель: земли населенных пунктов-под строительство комплексной спортивно-игровой площадки</t>
  </si>
  <si>
    <t>Краснодарский край, Динской район, ст. Воронцовская, ул. Пушкина,19</t>
  </si>
  <si>
    <t>23:07:0103001:85</t>
  </si>
  <si>
    <t>Земельный участок, категория земель: земли населенных пунктов-для эксплуатации модульной котельной мощностью 200 кВт</t>
  </si>
  <si>
    <t>Краснодарский край, Динской район, пос.Найдорф, ул.Школьная 9а</t>
  </si>
  <si>
    <t>23:07:0101045:148</t>
  </si>
  <si>
    <t>Краснодарский край, Динской район, ст. Нововеличковская, ул. Красная, 55г</t>
  </si>
  <si>
    <t xml:space="preserve">свидетельство о гос.регистрации АА 215030 от 15.05.2015 </t>
  </si>
  <si>
    <t>23:07:0101009:97</t>
  </si>
  <si>
    <t>Земельный участок (территория стадиона) Категория земель: земли населенных пунктов - спорт</t>
  </si>
  <si>
    <t>Краснодарский край, Динской район, ст. Нововеличковская, ул. Свердлова, 30А</t>
  </si>
  <si>
    <t>Земельный участок, для размещения детской игровой площадки</t>
  </si>
  <si>
    <t>Краснодарский край, Динской район, ст. Воронцовская, ул. Красная, 21а</t>
  </si>
  <si>
    <t>Постановление администрации МОДР от 11.01.2012 № 18</t>
  </si>
  <si>
    <t>Земельный участок, категория земель: земли населенных пунктов - для эксплуатации ГРП и охранной зоны газопровода высокого давления</t>
  </si>
  <si>
    <t>Краснодарский край, Динской район, ст. Воронцовская, ул. Краснодарская, 15б</t>
  </si>
  <si>
    <t>земли поселений</t>
  </si>
  <si>
    <t>Земельный участок, категория земель: земли населенных пунктов, вид разрешенного исп  - для эксплуатации здания здравоохранения</t>
  </si>
  <si>
    <t>Краснодарский край, Динской район, ст. Воронцовская, ул. Красная, 8</t>
  </si>
  <si>
    <t>решение Совета НСП от 07.09.2012 № 285-34/2; решение ед-го акционера от 17.09.2012; св-во от 15.10.2012 серия 23-АЛ № 151957</t>
  </si>
  <si>
    <t>Решение Совета НСП ДР от 24.08.2017, решение Совета МО ДР от 15.09.2017 № 283-28/3, акт ПП от 18.09.2017, запись ЕГРН от 29.11.2017 № 23:07:0102008:52-23/031/2017-3</t>
  </si>
  <si>
    <t>1096-КЗ от 28.07.2006 г., акт приема-передачи от 13.10.2006</t>
  </si>
  <si>
    <t>1096-КЗ от 28.07.2006 г., акт приема-передачи муниц. имущ. от 13.08.2008 г</t>
  </si>
  <si>
    <t>Решение Совета МО ДР от 24.09.2014 № 649-58/2, акт приема-передачи от 01.10.2014, постановление адм. НСП от 22.10.2014  №445, св-во 23-АН № 646137 от 08.04.2015</t>
  </si>
  <si>
    <t xml:space="preserve">Решение Совета МО ДР от 24.09.2014 № 649-58/2, акт приема-передачи от 01.10.2014, постановление адм. НСП от 22.10.2014  №445, свидетельство о гос.регистрации 23-АН №343761 от 26.11.2014 </t>
  </si>
  <si>
    <t>НЗ000001</t>
  </si>
  <si>
    <t>НЗ000003</t>
  </si>
  <si>
    <t>НЗ000004</t>
  </si>
  <si>
    <t>НЗ000005</t>
  </si>
  <si>
    <t>НЗ000006</t>
  </si>
  <si>
    <t>НЗ000007</t>
  </si>
  <si>
    <t>НЗ000009</t>
  </si>
  <si>
    <t>НЗ000010</t>
  </si>
  <si>
    <t>НЗ000011</t>
  </si>
  <si>
    <t>НЗ000012</t>
  </si>
  <si>
    <t>НЗ000013</t>
  </si>
  <si>
    <t>НЗ000014</t>
  </si>
  <si>
    <t>НЗ000015</t>
  </si>
  <si>
    <t>НЗ000016</t>
  </si>
  <si>
    <t>НЗ000017</t>
  </si>
  <si>
    <t>НЗ000018</t>
  </si>
  <si>
    <t>НЗ000019</t>
  </si>
  <si>
    <t>НЗ000020</t>
  </si>
  <si>
    <t>НЗ000021</t>
  </si>
  <si>
    <t>НЗ000022</t>
  </si>
  <si>
    <t>НЗ000023</t>
  </si>
  <si>
    <t>НЗ000024</t>
  </si>
  <si>
    <t>НЗ000025</t>
  </si>
  <si>
    <t>НЗ000026</t>
  </si>
  <si>
    <t>НЗ000029</t>
  </si>
  <si>
    <t>НЗ000030</t>
  </si>
  <si>
    <t>НЗ000032</t>
  </si>
  <si>
    <t>НЗ000033</t>
  </si>
  <si>
    <t>НЗ000034</t>
  </si>
  <si>
    <t>НЗ000035</t>
  </si>
  <si>
    <t>НЗ000041</t>
  </si>
  <si>
    <t>НЗ000047</t>
  </si>
  <si>
    <t>НЗ000048</t>
  </si>
  <si>
    <t>НЗ000049</t>
  </si>
  <si>
    <t>НЗ000050</t>
  </si>
  <si>
    <t>НЗ000051</t>
  </si>
  <si>
    <t>НЗ000054</t>
  </si>
  <si>
    <t>НЗ000055</t>
  </si>
  <si>
    <t>НЗ000056</t>
  </si>
  <si>
    <t>НЗ000057</t>
  </si>
  <si>
    <t>НЗ000058</t>
  </si>
  <si>
    <t>НЗ000059</t>
  </si>
  <si>
    <t>НЗ000060</t>
  </si>
  <si>
    <t>НЗ000063</t>
  </si>
  <si>
    <t>НЗ000064</t>
  </si>
  <si>
    <t>НЗ000066</t>
  </si>
  <si>
    <t>НЗ000067</t>
  </si>
  <si>
    <t>НЗ000068</t>
  </si>
  <si>
    <t>НЗ000069</t>
  </si>
  <si>
    <t>НЗ000070</t>
  </si>
  <si>
    <t>НЗ000071</t>
  </si>
  <si>
    <t>НЗ000072</t>
  </si>
  <si>
    <t>НЗ000073</t>
  </si>
  <si>
    <t>НЗ000074</t>
  </si>
  <si>
    <t>НЗ000075</t>
  </si>
  <si>
    <t>НЗ000076</t>
  </si>
  <si>
    <t>НЗ000077</t>
  </si>
  <si>
    <t>НЗ000078</t>
  </si>
  <si>
    <t>НЗ000079</t>
  </si>
  <si>
    <t>НЗ000080</t>
  </si>
  <si>
    <t>НЗ000082</t>
  </si>
  <si>
    <t>НЗ000083</t>
  </si>
  <si>
    <t>НЗ000084</t>
  </si>
  <si>
    <t>НЗ000085</t>
  </si>
  <si>
    <t>НЗ000087</t>
  </si>
  <si>
    <t>НЗ000088</t>
  </si>
  <si>
    <t>НЗ000089</t>
  </si>
  <si>
    <t>НЗ000092</t>
  </si>
  <si>
    <t>НЗ000093</t>
  </si>
  <si>
    <t>НЗ000095</t>
  </si>
  <si>
    <t>НЗ000096</t>
  </si>
  <si>
    <t>НЗ000097</t>
  </si>
  <si>
    <t>НЗ000099</t>
  </si>
  <si>
    <t>НЗ000100</t>
  </si>
  <si>
    <t>НЗ000101</t>
  </si>
  <si>
    <t>НЗ000104</t>
  </si>
  <si>
    <t>НЗ000105</t>
  </si>
  <si>
    <t>НЗ000106</t>
  </si>
  <si>
    <t>НЗ000107</t>
  </si>
  <si>
    <t>НЗ000108</t>
  </si>
  <si>
    <t>НЗ000109</t>
  </si>
  <si>
    <t>НЗ000110</t>
  </si>
  <si>
    <t>НЗ000111</t>
  </si>
  <si>
    <t>НЗ000112</t>
  </si>
  <si>
    <t>НЗ000113</t>
  </si>
  <si>
    <t>НЗ000114</t>
  </si>
  <si>
    <t>НЗ000115</t>
  </si>
  <si>
    <t>НЗ000116</t>
  </si>
  <si>
    <t>НЗ000117</t>
  </si>
  <si>
    <t>НЗ000118</t>
  </si>
  <si>
    <t>НЗ000119</t>
  </si>
  <si>
    <t>НЗ000120</t>
  </si>
  <si>
    <t>НЗ000121</t>
  </si>
  <si>
    <t>НЗ000122</t>
  </si>
  <si>
    <t>НЗ000123</t>
  </si>
  <si>
    <t>НЗ000124</t>
  </si>
  <si>
    <t>НЗ000125</t>
  </si>
  <si>
    <t>НЗ000126</t>
  </si>
  <si>
    <t>НЗ000127</t>
  </si>
  <si>
    <t>НЗ000128</t>
  </si>
  <si>
    <t>НЗ000129</t>
  </si>
  <si>
    <t>НЗ000130</t>
  </si>
  <si>
    <t>НЗ000131</t>
  </si>
  <si>
    <t>муниципальная казна</t>
  </si>
  <si>
    <t>Местная православная религиозная орг-я постоянное (бессрочное) пользование</t>
  </si>
  <si>
    <t>администрация НСП постоянное (бессрочное) пользование</t>
  </si>
  <si>
    <t>Постановление адм. НСП от 05.02.2016 № 71, св-во АА 958264 от 23.05.2016</t>
  </si>
  <si>
    <t>постановление главы Нсп от 26.01.2009г. № 17</t>
  </si>
  <si>
    <t>353212, Краснодарский край, Динской район, ст. Нововеличковская, ул. Шевченко, 24</t>
  </si>
  <si>
    <t>Дорожные знаки</t>
  </si>
  <si>
    <t>решение Совета МО Др от 24.02.2009г. № 877-53/1, акт приема-передачи от 06.03.2009</t>
  </si>
  <si>
    <t>МУК 06                                                   МКУ "ОДА НСП"</t>
  </si>
  <si>
    <r>
      <t>Решение Совета НСП ДР от 21.11.2008 № 42.8, решение Совета НСП ДР от 05.04.2010 №</t>
    </r>
    <r>
      <rPr>
        <b/>
        <sz val="12"/>
        <rFont val="Times New Roman"/>
        <family val="1"/>
        <charset val="204"/>
      </rPr>
      <t xml:space="preserve"> </t>
    </r>
    <r>
      <rPr>
        <sz val="12"/>
        <rFont val="Times New Roman"/>
        <family val="1"/>
        <charset val="204"/>
      </rPr>
      <t>66-7/2,</t>
    </r>
    <r>
      <rPr>
        <b/>
        <sz val="12"/>
        <rFont val="Times New Roman"/>
        <family val="1"/>
        <charset val="204"/>
      </rPr>
      <t xml:space="preserve"> </t>
    </r>
    <r>
      <rPr>
        <sz val="12"/>
        <rFont val="Times New Roman"/>
        <family val="1"/>
        <charset val="204"/>
      </rPr>
      <t>постановление адм НСП ДР от 30.04.2010 № 606</t>
    </r>
  </si>
  <si>
    <t>0000001</t>
  </si>
  <si>
    <t>МУК 05                                        МКУ "ЦБ НСП"</t>
  </si>
  <si>
    <t>МУКА 02 администрация Нововеличковского сельского поселения Динского района</t>
  </si>
  <si>
    <t>МУБС 09                                    МБУ "Спорт"</t>
  </si>
  <si>
    <t>Краснодарский край, Динской район, ст. Нововеличковская, ул. Красная, 53</t>
  </si>
  <si>
    <t>МУБК 07                              МБУ"Культура" НСП</t>
  </si>
  <si>
    <t>Краснодарский край, Динской район, ст. Нововеличковская, ул. Красная, 44</t>
  </si>
  <si>
    <t>353213, Краснодарский край, Динской район, ст. Воронцовская, ул. Пушкина, 20Б</t>
  </si>
  <si>
    <t>353216, Краснодарский край, Динской район, ст. Воронцовская, пос. Найдорф, ул. Школьная, 9</t>
  </si>
  <si>
    <t>АКТ приема-передачи от 26.01.2008 г.</t>
  </si>
  <si>
    <t>МПУ 04                                   МУП ЖКХ "Нововеличковское"</t>
  </si>
  <si>
    <t>О0000246</t>
  </si>
  <si>
    <t>О0000247</t>
  </si>
  <si>
    <t>О0000248</t>
  </si>
  <si>
    <t>О0000249</t>
  </si>
  <si>
    <t>0000250</t>
  </si>
  <si>
    <t>0000251</t>
  </si>
  <si>
    <t>О0000256</t>
  </si>
  <si>
    <t>О0000264</t>
  </si>
  <si>
    <t>О0000265</t>
  </si>
  <si>
    <t>О0000278</t>
  </si>
  <si>
    <t>О0000279</t>
  </si>
  <si>
    <t>О0000282</t>
  </si>
  <si>
    <t>О0000283</t>
  </si>
  <si>
    <t>О0000287</t>
  </si>
  <si>
    <t>О0000288</t>
  </si>
  <si>
    <t>О0000289</t>
  </si>
  <si>
    <t>0000498</t>
  </si>
  <si>
    <t>0000499</t>
  </si>
  <si>
    <t>0000501</t>
  </si>
  <si>
    <t>0000502</t>
  </si>
  <si>
    <t>0000503</t>
  </si>
  <si>
    <t>0000504</t>
  </si>
  <si>
    <t>0000505</t>
  </si>
  <si>
    <t>0000506</t>
  </si>
  <si>
    <t>0000507</t>
  </si>
  <si>
    <t>0000508</t>
  </si>
  <si>
    <t>0000511</t>
  </si>
  <si>
    <t>0000512</t>
  </si>
  <si>
    <t>0000513</t>
  </si>
  <si>
    <t>0000514</t>
  </si>
  <si>
    <t>0000516</t>
  </si>
  <si>
    <t>0000517</t>
  </si>
  <si>
    <t>0000518</t>
  </si>
  <si>
    <t>0000571</t>
  </si>
  <si>
    <t>0000572</t>
  </si>
  <si>
    <t>0000573</t>
  </si>
  <si>
    <t>0000608</t>
  </si>
  <si>
    <t>0000002</t>
  </si>
  <si>
    <t>0000004</t>
  </si>
  <si>
    <t>0000005</t>
  </si>
  <si>
    <t>акт приема-передачи от 11.01.2009</t>
  </si>
  <si>
    <t>Балансовая стоимость, руб.</t>
  </si>
  <si>
    <t xml:space="preserve">Кадастровый номер </t>
  </si>
  <si>
    <t>Кадастровая стоимость, руб.</t>
  </si>
  <si>
    <t>Дата возникновения права Нововеличковского с/п</t>
  </si>
  <si>
    <t>Документ- основание возникновения права Нововеличковского с/п</t>
  </si>
  <si>
    <t>Балансовая стоимость движимого имущества, руб.</t>
  </si>
  <si>
    <t>Сведения о правообладателе движимого имущества, вид права</t>
  </si>
  <si>
    <t>353213, Российская Федерация, Краснодарский край, Динской район, ст. Воронцовская, ул. Пушкина, 20б</t>
  </si>
  <si>
    <t>353212, Краснодарский край, Динской район, ст. Нововеличковская, пер. Выгонный</t>
  </si>
  <si>
    <t>353212 Краснодарский край,Динской район,ст.Нововеличковская,ул. Свердлова, 32Б</t>
  </si>
  <si>
    <t>глубина 104 м</t>
  </si>
  <si>
    <t>глубина 210 м</t>
  </si>
  <si>
    <t>Договор безвозмездного пользования комплекс.спорт.-игр-й площадкой № 5 от 20.03.2018 (01.01.18-01.12.18) БОУМОДР "СОШ № 39"</t>
  </si>
  <si>
    <t>Договор о безвозмездном пользовании территорией стадиона для проведения учебных занятий от 01.06.2018 № 6, МБУДО "ДЮСШ № 2" МОДР (01.03.2018-12.31.2018)</t>
  </si>
  <si>
    <t>23:07:0101006:132</t>
  </si>
  <si>
    <t>353213 Краснодарский край, Динской район, ст. Воронцовская, ул. Пушкина, 20Б</t>
  </si>
  <si>
    <t>23:07:0101024:119</t>
  </si>
  <si>
    <t>23:07:0101045:270</t>
  </si>
  <si>
    <t>Муниципальное казенное учреждение "Централизованная бухгалтерия Нововеличковского сельского поселения", (МКУ "ЦБ НСП")                           ИНН 2330036256,    КПП 233001001,    ОГРН 1082330000928,     ОКВЭД 69.20.2</t>
  </si>
  <si>
    <t>01.11.2012</t>
  </si>
  <si>
    <t>постановление администрации от 25.01.2008 № 18, акт от 26.01.2008</t>
  </si>
  <si>
    <t>Постановление главы НСП ДР от 20.12.2006 № 603, постановление адм НСП ДР от 11.01.2011 № 3</t>
  </si>
  <si>
    <t>Решение Совета НСП от 20.06.17 № 199-42/3, акт приема-передачи от 03.07.2017, Постановление от 11.09.2017 № 220</t>
  </si>
  <si>
    <t>Земельный участок под башней Рожновского, артезианской скважиной 21049</t>
  </si>
  <si>
    <t xml:space="preserve">закон КК от 28.07.2006 г. № 1096-КЗ, акт приема-передачи от 13.10.2006, регистрационная запись 23:07:0000000:2917-23/031/2018-1 от 29.08.2018                                                              </t>
  </si>
  <si>
    <t>Земельный участок под башней Рожновского, артезианской скважиной 1153</t>
  </si>
  <si>
    <t xml:space="preserve">закон КК от 28.07.2006 г. № 1096-КЗ, акт приема-передачи от 13.10.2006, регистрационная запись 23:07:0103004:55-23/031/2018-1 от 29.08.2018                                                              </t>
  </si>
  <si>
    <t>Земельный участок под башней Рожновского, артезианской скважиной № 6469</t>
  </si>
  <si>
    <t>Земельный участок под башней Рожновского, артезианской скважиной № 2751</t>
  </si>
  <si>
    <t xml:space="preserve">закон КК от 28.07.2006 г. № 1096-КЗ, акт приема-передачи от 13.10.2006, регистрационная запись 23:07:0102006:108-23/031/2018-1 от 27.08.2018             </t>
  </si>
  <si>
    <t>НЗ000132</t>
  </si>
  <si>
    <t>Земельный участок (под башней Рожновского, арт. скважиной № 5028)</t>
  </si>
  <si>
    <t>Краснодарский край, Динской район, ст. Нововеличковская, ул. Таманская, 1В</t>
  </si>
  <si>
    <t>Земли населенных пунктов</t>
  </si>
  <si>
    <t>23:07:0101009:102</t>
  </si>
  <si>
    <t>П. 3 ст. 3.1 ФЗ от 25.10.2001 № 137-ФЗ «О введении в действие Земельного кодекса РФ», регистрационная запись 23:07:0101009:102-23/031/2018-1 от 24.08.2018</t>
  </si>
  <si>
    <t>НЗ000133</t>
  </si>
  <si>
    <t>НЗ000134</t>
  </si>
  <si>
    <t>Земельный участок</t>
  </si>
  <si>
    <t>Краснодарский край, Динской район, ст. Нововеличковская, ул. Красная, 30Г</t>
  </si>
  <si>
    <t>п. 3 ст. 3.1 ФЗ от 25.10.2001 № 137-ФЗ «О введении в действие Земельного кодекса РФ», регистрационная запись 23:07:0101045:270-23/031/2018-1 от 18.06.2018</t>
  </si>
  <si>
    <t>Краснодарский край, Динской район, ст. Нововеличковская, ул. Свердлова, 32Б</t>
  </si>
  <si>
    <t>п. 3 ст. 3.1 ФЗ от 25.10.2001 № 137-ФЗ «О введении в действие Земельного кодекса РФ», регистрационная запись 23:07:0101006:132-23/031/2018-1 от 18.06.2018</t>
  </si>
  <si>
    <t>НЗ000135</t>
  </si>
  <si>
    <t>Краснодарский край, Динской район, ст. Нововеличковская, ул. Шевченко, 24</t>
  </si>
  <si>
    <t>П. 3 ст. 3.1 ФЗ от 25.10.2001 № 137-ФЗ «О введении в действие Земельного кодекса РФ», регистрационная запись 23:07:0101024:119-23/031/2018-1 от 11.09.2018</t>
  </si>
  <si>
    <t>закон КК от 28.07.2006 г. № 1096-КЗ, акт приема-передачи от 13.10.2006, постановление АНСП от 11.07.2011г. № 244 "О принятии…", решение суда, Регистрационная запись 23:07:0101009:107-23/031/2019-1 от 25.01.2019</t>
  </si>
  <si>
    <t>закон КК от 28.07.2006 г. № 1096-КЗ, закон КК от 04.05.2018 г. № 3784-КЗ, акт приема-передачи от 13.10.2006, Регистрационная запись 23:07:0101009:101-23/031/2018-1 от 09.08.2018</t>
  </si>
  <si>
    <t>закон КК от 28.07.2006 г. № 1096-КЗ, закон КК от 04.05.2018 г. № 3784-КЗ, акт приема-передачи от 13.10.2006, Регистрационная запись 23:07:0000000:2871-23/031/2018-1 от 01.08.2018</t>
  </si>
  <si>
    <t>закон КК от 28.07.2006 г. № 1096-КЗ, закон КК от 04.05.2018 г. № 3784-КЗ, акт приема-передачи от 13.10.2006, Регистрационная запись 23:07:0102006:106-23/031/2018-1 от 08.08.2018</t>
  </si>
  <si>
    <t>закон КК от 28.07.2006 г. № 1096-КЗ, закон КК от 04.05.2018 г. № 3784-КЗ, акт приема-передачи от 13.10.2006, Регистрационная запись 23:07:0102006:107-23/031/2018-1 от 08.08.2018</t>
  </si>
  <si>
    <t>закон КК от 28.07.2006 г. № 1096-КЗ, закон КК от 04.05.2018 г. № 3784-КЗ, акт приема-передачи от 13.10.2006, Регистрационная запись 23:07:0000000:2858-23/031/2018-1 от 09.08.2018</t>
  </si>
  <si>
    <t>закон КК от 28.07.2006 г. № 1096-КЗ, закон КК от 04.05.2018 г. № 3784-КЗ, акт приема-передачи от 13.10.2006, Регистрационная запись 23:07:0000000:2867-23/031/2018-1 от 08.08.2018</t>
  </si>
  <si>
    <t>закон КК от 28.07.2006 г. № 1096-КЗ, закон КК от 04.05.2018 г. № 3784-КЗ, акт приема-передачи от 13.10.2006, Регистрационная запись 23:07:0103008:61-23/031/2018-1 от 10.07.2018</t>
  </si>
  <si>
    <t>закон КК от 28.07.2006 г. № 1096-КЗ, закон КК от 04.05.2018 г. № 3784-КЗ, акт приема-передачи от 13.10.2006, Регистрационная запись 23:07:0000000:2870-23/031/2018-1 от 25.07.2018</t>
  </si>
  <si>
    <t>закон КК от 28.07.2006 г. № 1096-КЗ, акт приема-передачи от 13.10.2006, Регистрационная запись 23:07:0103006:159-23/031/2018-1 от 08.08.2018</t>
  </si>
  <si>
    <t>закон КК от 28.07.2006 г. № 1096-КЗ, закон КК от 04.05.2018 г. № 3784-КЗ, акт приема-передачи от 13.10.2006, постановление АНСП от 11.07.2011г. № 244 "О принятии…", решение суда, Регистрационная запись 23:07:0103006:160-23/031/2018-1 от 09.08.2018</t>
  </si>
  <si>
    <t>закон КК от 28.07.2006 г. № 1096-КЗ, закон КК от 04.05.2018 г. № 3784-КЗ, акт приема-передачи от 13.10.2006, Регистрационная запись 23:07:0000000:2865-23/031/2018-1 от 09.08.2018</t>
  </si>
  <si>
    <t>закон КК от 28.07.2006 г. № 1096-КЗ, закон КК от 04.05.2018 г. № 3784-КЗ, акт приема-передачи от 13.10.2006, Регистрационная запись 23:07:0000000:2868-23/031/2018-1 от 25.07.2018</t>
  </si>
  <si>
    <t>закон КК от 28.07.2006 г. № 1096-КЗ, закон КК от 04.05.2018 г. № 3784-КЗ, акт приема-передачи от 13.10.2006, Регистрационная запись 23:07:0000000:2866-23/031/2018-1 от 09.08.2018</t>
  </si>
  <si>
    <t>закон КК от 28.07.2006 г. № 1096-КЗ, закон КК от 04.05.2018 г. № 3784-КЗ, акт приема-передачи от 13.10.2006, Регистрационная запись 23:07:0000000:2894-23/031/2018-1 от 08.08.2018</t>
  </si>
  <si>
    <t>св-во о гос. регистрации от 09.11.2012 г. серия 23-АЛ № 117998, пост. адм Нсп от 24.11.2017 г. № 303</t>
  </si>
  <si>
    <t>закон КК от 28.07.2006 г. № 1096-КЗ, акт приема-передачи от 13.10.2006, св-во от 06.06.2012 г. серия 23-АК № 774413, пост 02.09.2011 № 445</t>
  </si>
  <si>
    <t>закон КК от 28.07.2006 г. № 1096-КЗ, акт приема-передачи от 13.10.2006, св-во о гос. регистрации от 12.09.2012 г. серия 23-АК № 775873, пост от 03.08.2012 № 501</t>
  </si>
  <si>
    <t>закон КК от 28.07.2006 г. № 1096-КЗ, акт приема-передачи от 13.10.2006, регистрационная запись 23:07:0000000:2892-23/031/2019-1 от 14.02.2019</t>
  </si>
  <si>
    <t>Автономный светофорный комплекс Т.7 с питанием от солнечных батарей (2 шт)</t>
  </si>
  <si>
    <t>0000866</t>
  </si>
  <si>
    <t>Краснодарский край, Динской район, ст. Нововеличковская</t>
  </si>
  <si>
    <t>Постановление от 19.11.2018 № 296</t>
  </si>
  <si>
    <t>Автомобиль ГАЗ 32213-408, инв.номер 110105000000003</t>
  </si>
  <si>
    <t>Магнитола шт. 1, инв.номер 110104404000079</t>
  </si>
  <si>
    <t>Системный блок (Action intel Core 2 Duo (3/1 Ghz)/500 Gb/OЗУ 2 Гб/1Gb Nvidia GTS250/DVD-RW,FDD), инв.номер 110104607000091</t>
  </si>
  <si>
    <t>Библиотечный фонд</t>
  </si>
  <si>
    <t>Активная акуст. система Alto PS 4LA, инв.номер 110104407000074</t>
  </si>
  <si>
    <t>Активная акуст. Система Alto PS 4LA, инв.номер 110104407000075</t>
  </si>
  <si>
    <t>громкоговоритель уличный, рупор HS-50, 50Вт, инв.номер 110104687000018</t>
  </si>
  <si>
    <t>Микшер. Пульт с DSP Alto AMX 100FX  2моно, 2стерео, инв.номер 110104407000066</t>
  </si>
  <si>
    <t>Микшерский пульт  16 ALTO CYCLONE240-FOH, инв.номер 110104687000023</t>
  </si>
  <si>
    <t>Прожектор рассеянного света     шт. 8, инв.номер 110104405000035</t>
  </si>
  <si>
    <t>Процессор эффектов М-350, инв.номер 110104406000057</t>
  </si>
  <si>
    <t>Синтезатор "Ямаха-305"  шт. 1, инв.номер 110104405000032</t>
  </si>
  <si>
    <t>Стойка клавиш с закруткой Е 250 R шт. 1, инв.номер 110104405000046</t>
  </si>
  <si>
    <t>Усилитель Аудио-1800 Parh VX-180, инв.номер 110104405000024</t>
  </si>
  <si>
    <t>Усилитель мощности. 2*300 Alto MAC 2.2, инв.номер 110104407000065</t>
  </si>
  <si>
    <t>Behringer XENYX1832FX-микшерный пульт, инв.номер 110104407000072</t>
  </si>
  <si>
    <t>Ак. система Wharfedale Pro LX-15, инв.номер 110104407000080</t>
  </si>
  <si>
    <t>Усилитель Park 1200-4, инв.номер 110104407000081</t>
  </si>
  <si>
    <t>Бензокоса STIHL, инв.номер 110106106000031</t>
  </si>
  <si>
    <t>Искусственная ель "Среднерусская" 4 м, инв.номер 110106106000044</t>
  </si>
  <si>
    <t>Иное движимое имущество, закрепленное за бюджетным учреждением</t>
  </si>
  <si>
    <t>НТ000001</t>
  </si>
  <si>
    <t>НТ000002</t>
  </si>
  <si>
    <t>НТ000003</t>
  </si>
  <si>
    <t>НТ000004</t>
  </si>
  <si>
    <t>НТ000005</t>
  </si>
  <si>
    <t>НТ000006</t>
  </si>
  <si>
    <t>НТ000007</t>
  </si>
  <si>
    <t>НТ000008</t>
  </si>
  <si>
    <t>НТ000009</t>
  </si>
  <si>
    <t>НТ000010</t>
  </si>
  <si>
    <t>НТ000011</t>
  </si>
  <si>
    <t>НТ000012</t>
  </si>
  <si>
    <t>НТ000013</t>
  </si>
  <si>
    <t>НТ000014</t>
  </si>
  <si>
    <t>НТ000015</t>
  </si>
  <si>
    <t> ст. Нововеличковская, ул. Красной, в границах объектов: спортивный зал БОУ СОШ № 30 и ул. Красная, 41 (правление АО «Колос»)</t>
  </si>
  <si>
    <t>решение Совета НСП от 21.09.2017 № 214-46/3, акт обследования от 24.08.2017</t>
  </si>
  <si>
    <t>Решение Совета НСП ДР от 24.08.2017 № 211-45/3, решение Совета МО ДР от 15.09.2017 № 283-28/3, акт приема-передачи от 18.09.2017, запись ЕГРН от 29.11.2017 № 23:07:0102003:57-23/031/2017-3</t>
  </si>
  <si>
    <t>23:07:0102007:262</t>
  </si>
  <si>
    <t xml:space="preserve">Земельный участок под зданием администрации Нововеличковского сельского поселения </t>
  </si>
  <si>
    <t>Земельный участок под зданием (церковь)</t>
  </si>
  <si>
    <t>Решение Совета МО Др от 28.05.2014г. № 613-55/2, акт приема-передачи от 03.07.2014, Свидетельство о гос.регистрации 23-АМ № 911762 от 01.07.2014</t>
  </si>
  <si>
    <t>закон КК от 28.07.2006 г. № 1096-КЗ, закон КК от 04.05.2018 г. № 3784-КЗ, акт приема-передачи от 13.10.2006, регистрационная запись от 17.08.2018 № 23:07:0101024:74-23/031/2018-1</t>
  </si>
  <si>
    <t>закон КК от 28.07.2006 г. № 1096-КЗ, акт приема-передачи от 13.10.2006, Регистрационная запись 23:07:0101024:72-23/031/2018-1 от 27.08.2018</t>
  </si>
  <si>
    <t>НЗ000139</t>
  </si>
  <si>
    <t>Земельный участок, вид разрешенного использования «спорт»</t>
  </si>
  <si>
    <t>Краснодарский край, Динской район, пос. Найдорф, ул. Красная, 21В</t>
  </si>
  <si>
    <t>23:07:0103006:165</t>
  </si>
  <si>
    <t>196 230,35</t>
  </si>
  <si>
    <t>Постановление администрации МО ДР от 19.12.2018 № 2119, регистрационная запись 23:07:0103006:165-23/031/2019-1 от 24.01.2019</t>
  </si>
  <si>
    <t>НЗ000140</t>
  </si>
  <si>
    <t>Краснодарский край, Динской район, ст. Нововеличковская, ул. Братская, 23Б</t>
  </si>
  <si>
    <t>23:07:0101045:276</t>
  </si>
  <si>
    <t>244 616,50</t>
  </si>
  <si>
    <t>Постановление администрации МО ДР от 07.02.2019 № 188, регистрационная запись 23:07:0101045:276-23/031/2019-1 от 19.02.2019</t>
  </si>
  <si>
    <t>1096-КЗ от 28.07.2006 г., акт приема-передачи от 13.10.2006, регистрационная запись 23:07:0101045:38-23/031/2018-1 от 20.11.2018</t>
  </si>
  <si>
    <t>1096-КЗ от 28.07.2006 г., акт приема-передачи от 13.10.2006, регистрационная запись 23:07:0101045:28-23/031/2018-1 от 20.11.2018</t>
  </si>
  <si>
    <t>земли населенных пунктов; для эксплуатации кладбища № 2</t>
  </si>
  <si>
    <t>Земельный участок с видом разрешенного использования - для эксплуатации кладбища № 2</t>
  </si>
  <si>
    <t>353212, Краснодарский край, Динской район, ст. Нововеличковская, 40м на восток от пересечения ул. Степной и Таманской</t>
  </si>
  <si>
    <t>Земельный участок с видом разрешенного использования - ритуальная деятельность</t>
  </si>
  <si>
    <t>закон КК от 28.07.2006 г. № 1096-КЗ, акт приема-передачи от 13.10.2006, регистрационная запись 23:07:0104000:1085-23/031/2019-1 от 15.08.2019</t>
  </si>
  <si>
    <t>закон КК от 28.07.2006 г. № 1096-КЗ, акт приема-передачи от 13.10.2006, регистрационная запись 23:07:0101049:67-23/031/2019-1 от 23.08.2019</t>
  </si>
  <si>
    <t>НЗ000141</t>
  </si>
  <si>
    <t>НЗ000142</t>
  </si>
  <si>
    <t>НЗ000143</t>
  </si>
  <si>
    <t>Земельный участок, вид разрешенного использования - коммунальное использование</t>
  </si>
  <si>
    <t>Краснодарский край, Динской район, ст. Нововеличковская, ул. Южная, 1</t>
  </si>
  <si>
    <t>23:07:0104000:1334</t>
  </si>
  <si>
    <t>п. 3 ст. 3.1 Федерального закона 137-ФЗ от 25.01.2001, регистрационная запись 23:07:0104000:1334-23/031/2019-1 от 26.08.2019</t>
  </si>
  <si>
    <t>Земельный участок, вид разрешенного использования - трубопроводный транспорт</t>
  </si>
  <si>
    <t>Краснодарский край, Динской район, Нововеличковское сельское поселение, 1150 м к юго-западу от ст. Нововеличковской</t>
  </si>
  <si>
    <t>Земли промышленности, энергетики, транспорта, связи, радиовещания, телевидения, информатики, земли для обеспечения космиеской деятельности, земли обороны, безопасности и земли иного специального назначения</t>
  </si>
  <si>
    <t>23:07:0104009:37</t>
  </si>
  <si>
    <t>п. 3 ст. 3.1 Федерального закона 137-ФЗ от 25.01.2001, регистрационная запись 23:07:0104009:37-23/031/2019-1 от 16.08.2019</t>
  </si>
  <si>
    <t>Краснодарский край, Динской район, Нововеличковское сельское поселение, 1270 м к юго-западу от ст. Нововеличковской</t>
  </si>
  <si>
    <t>23:07:0104009:36</t>
  </si>
  <si>
    <t>п. 3 ст. 3.1 Федерального закона 137-ФЗ от 25.01.2001, регистрационная запись 23:07:0104009:36-23/031/2019-1 от 26.08.2019</t>
  </si>
  <si>
    <t>353212, Краснодарский край, Динской район, ст. Нововеличковская, ул. Красная, 40б</t>
  </si>
  <si>
    <t>НЗ000144</t>
  </si>
  <si>
    <t>НЗ000145</t>
  </si>
  <si>
    <t>Земельный участок, вид разрешенного использования - спорт</t>
  </si>
  <si>
    <t>Краснодарский край, Динской район, ст. Нововеличковская, ул. Красная, 40б</t>
  </si>
  <si>
    <t>земли населенных пунктов</t>
  </si>
  <si>
    <t>23:07:0101045:269</t>
  </si>
  <si>
    <t>Постановление администрации МО ДР от 08.08.2019 № 1584, регистрационная запись 23:07:0101045:269-23/031/2019-1 от 22.08.2019</t>
  </si>
  <si>
    <t>Земельный участок, вид разрешенного использования - детские игровые площадки, площадки отдыха, занятия физкультурой, хозяйственные площадки, площадки для выгула собак</t>
  </si>
  <si>
    <t>Краснодарский край, Динской район, ст. Нововеличковская, ул.Демьяна Бедного, 20г</t>
  </si>
  <si>
    <t>Земли населенных пунктов,</t>
  </si>
  <si>
    <t>23:07:0101045:261</t>
  </si>
  <si>
    <t>Постановление администрации МО ДР от 08.08.2019 № 1583, регистрационная запись 23:07:0101045:269-23/031/2019-1 от 22.08.2019</t>
  </si>
  <si>
    <t>0000640</t>
  </si>
  <si>
    <t>Решение Совета МО ДР от 27.02.2019 № 486-55/3, акт приема-передачи от 22.03.2019, Постановление от 04.09.2019 № 183</t>
  </si>
  <si>
    <t>решение Совета Нсп от 07.06.2011 г. № 171-17/2, регистрационная запись № 23:07:0101045:281-23/031/2019-1  от 30.08.2019</t>
  </si>
  <si>
    <t>23:07:0101045:281</t>
  </si>
  <si>
    <t>23:07:0101045:134</t>
  </si>
  <si>
    <t>23:07:0101048:179</t>
  </si>
  <si>
    <t>Дорога, в том числе:</t>
  </si>
  <si>
    <t>дорожное полотно - протяженность гравий 2,271 км</t>
  </si>
  <si>
    <t>тротуар - протяженность 2,351 км</t>
  </si>
  <si>
    <t xml:space="preserve">Дорога, в том числе: </t>
  </si>
  <si>
    <t>дорожное полотно - протяженность гравий 0,589 км</t>
  </si>
  <si>
    <t>тротуар - протяженность 0,166 км</t>
  </si>
  <si>
    <t>дорожное полотно - протяженность гравий 1,657 км</t>
  </si>
  <si>
    <t>тротуар - протяженность 0,939 км</t>
  </si>
  <si>
    <t>тротуар - протяженность 1,705 км</t>
  </si>
  <si>
    <t>тротуар - протяженность 3,705 км</t>
  </si>
  <si>
    <t>дорожное полотно - протяженность гравий 3,483 км</t>
  </si>
  <si>
    <t>тротуар - протяженность 3,483 км</t>
  </si>
  <si>
    <t>дорожное полотно - протяженность гравий 1,485 км, асфальтобетон 0,126</t>
  </si>
  <si>
    <t>тротуар - протяженность 1,608 км</t>
  </si>
  <si>
    <t>дорожное полотно - протяженность асфальтобетон 1,705 км</t>
  </si>
  <si>
    <t>дорожное полотно - протяженность гравий 3,675 км, асфальтобетон 0,030 км</t>
  </si>
  <si>
    <t>тротуар - протяженность 0,167 км</t>
  </si>
  <si>
    <t>дорожное полотно - протяженность гравий 1,358 км</t>
  </si>
  <si>
    <t>дорожное полотно - протяженность гравий 0,651 км, асфальтобетон 0,152 км</t>
  </si>
  <si>
    <t>тротуар - протяженность 0,803 км</t>
  </si>
  <si>
    <t>дорожное полотно - протяженность гравий 1,189 км, асфальтобетон 0,153 км</t>
  </si>
  <si>
    <t>тротуар - протяженность 1,342 км</t>
  </si>
  <si>
    <t>тротуар - протяженность 0,737 км</t>
  </si>
  <si>
    <t>дорожное полотно - протяженность  асфальтобетон 1,273 км</t>
  </si>
  <si>
    <t>тротуар - протяженность 1,268 км</t>
  </si>
  <si>
    <t>дорожное полотно - протяженность  гравий 0,790 км, асфальтобетон 0,845 км</t>
  </si>
  <si>
    <t>тротуар - протяженность 1,684 км</t>
  </si>
  <si>
    <t>дорожное полотно - протяженность гравий 1,638 км, асфальтобетон 0,750 км</t>
  </si>
  <si>
    <t>тротуар - протяженность 1,546 км</t>
  </si>
  <si>
    <t>дорожное полотно - протяженность гравий 0,794 км</t>
  </si>
  <si>
    <t>тротуар - протяженность 0,847 км</t>
  </si>
  <si>
    <t>353212, Краснодарский край. Динской район, ст. Нововеличковская, ул. Демьяна Бедного</t>
  </si>
  <si>
    <t>дорожное полотно - протяженность гравий 1,531 км, асфальтобетон 0,133 км</t>
  </si>
  <si>
    <t>дорожное полотно - протяженность гравий 1,329 км</t>
  </si>
  <si>
    <t>тротуар - протяженность 0,318 км</t>
  </si>
  <si>
    <t>дорожное полотно - протяженность асфальтобетон 1,602 км</t>
  </si>
  <si>
    <t>дорожное полотно - протяженность гравий 1,943 км, асфальтобетон 0,244 км</t>
  </si>
  <si>
    <t>дорожное полотно - протяженность асфальтобетон 1,099 км</t>
  </si>
  <si>
    <t>дорожное полотно - протяженность гравий 0,277 км, асфальтобетон 1,324 км</t>
  </si>
  <si>
    <t>тротуар - протяженность 1,304 км</t>
  </si>
  <si>
    <t>дорожное полотно - протяженность гравий 1,736 км</t>
  </si>
  <si>
    <t>тротуар - протяженность 1,736 км</t>
  </si>
  <si>
    <t>дорожное полотно - протяженность гравий 1,037 км</t>
  </si>
  <si>
    <t>тротуар - протяженность 1,037 км</t>
  </si>
  <si>
    <t>дорожное полотно - протяженность гравий 1,676 км</t>
  </si>
  <si>
    <t>тротуар - протяженность 1,676 км</t>
  </si>
  <si>
    <t>дорожное полотно - протяженность гравий 1,337 км</t>
  </si>
  <si>
    <t>тротуар - протяженность 1,337 км</t>
  </si>
  <si>
    <t>тротуар - протяженность 0,741 км</t>
  </si>
  <si>
    <t>дорожное полотно - протяженность гравий 0,604 км, асфальтобетон 0,084 км</t>
  </si>
  <si>
    <t>дорожное полотно - протяженность гравий 1,364 км</t>
  </si>
  <si>
    <t>тротуар - протяженность 1,364 км</t>
  </si>
  <si>
    <t>дорожное полотно - протяженность гравий 1,404 км</t>
  </si>
  <si>
    <t>тротуар - протяженность 1,404 км</t>
  </si>
  <si>
    <t>Дорога, в том числе: дорожное полотно - протяженность гравий 0,286 км, асфальтобетон 0,228 км</t>
  </si>
  <si>
    <t>дорожное полотно - протяженность гравий 0,649 км, асфальтобетон 0,021 км</t>
  </si>
  <si>
    <t>тротуар - протяженность 0,663 км</t>
  </si>
  <si>
    <t>дорожное полотно - протяженность асфальтобетон 0,783 км</t>
  </si>
  <si>
    <t>тротуар - протяженность 0,764 км</t>
  </si>
  <si>
    <t>тротуар - протяженность 1,851 км</t>
  </si>
  <si>
    <t>тротуар - протяженность 4,116 км</t>
  </si>
  <si>
    <t>дорожное полотно - протяженность гравий 0,647 км, асфальтобетон 0,046 км</t>
  </si>
  <si>
    <t>тротуар - протяженность 0,696 км</t>
  </si>
  <si>
    <t>Дорога, в том числе: дорожное полотно - протяженность гравий 0,230 км</t>
  </si>
  <si>
    <t>дорожное полотно - протяженность гравий 0,273 км, асфальтобетон 0,155 км, грунт 0,157 км</t>
  </si>
  <si>
    <t>тротуар - протяженность 0,141 км</t>
  </si>
  <si>
    <t>Дорога, в том числе: дорожное полотно - протяженность асфальтобетон 0,211 км</t>
  </si>
  <si>
    <t>дорожное полотно - протяженность гравий 0,145 км, асфальтобетон 0,172 км</t>
  </si>
  <si>
    <t>тротуар - протяженность 0,110 км</t>
  </si>
  <si>
    <t>Дорога, в том числе: дорожное полотно - протяженность грунт 0,106 км</t>
  </si>
  <si>
    <t>Дорога, в том числе: дорожное полотно - протяженность грунт 0,350 км</t>
  </si>
  <si>
    <t>Дорога, в том числе: дорожное полотно - протяженность гравий 0,550 км, грунт 0,556 км</t>
  </si>
  <si>
    <t>дорожное полотно - протяженность гравий 0,406 км, асфальтобетон 0,115 км</t>
  </si>
  <si>
    <t>тротуар - протяженность 0,335 км</t>
  </si>
  <si>
    <t>дорожное полотно - протяженность гравий 0,335 км, асфальтобетон 0,152 км</t>
  </si>
  <si>
    <t>тротуар - протяженность 0,171 км</t>
  </si>
  <si>
    <t>дорожное полотно - протяженность асфальтобетон 0,806 км</t>
  </si>
  <si>
    <t>тротуар - протяженность 0,621 км</t>
  </si>
  <si>
    <t>Дорога, в том числе: дорожное полотно - протяженность грунт 0,736 км</t>
  </si>
  <si>
    <t>дорожное полотно - протяженность асфальтобетон 0,241 км</t>
  </si>
  <si>
    <t>Дорога, в том числе: дорожное полотно - протяженность гравий 0,134 км</t>
  </si>
  <si>
    <t>Дорога, в том числе: дорожное полотно - протяженность асфальтобетон 0,203 км, грунт 0,061 км</t>
  </si>
  <si>
    <t>Дорога, в том числе: дорожное полотно - протяженность гравий 0,103 км, грунт 0,062 км</t>
  </si>
  <si>
    <t>Дорога, в том числе: дорожное полотно - протяженность асфальтобетон 0,163 км, грунт 0,067 км</t>
  </si>
  <si>
    <t>Дорога, в том числе: дорожное полотно - протяженность гравий 0,133 км, асфальтобетон 0,324 км</t>
  </si>
  <si>
    <t>Пешеходная дорожка, расположенная вдоль ул. Школьная 0,100 км</t>
  </si>
  <si>
    <t>Пешеходная дорожка вдоль ул. Красной 0,030 км</t>
  </si>
  <si>
    <t xml:space="preserve">Дом Культуры                                                            ст. Воронцовской, инв. № 410112000000001                 </t>
  </si>
  <si>
    <t>решение Совета Нсп от 07.06.2011 г. № 171-17/1, регистрационная запись № 23:07:0101045:283-23/031/2019-1  от 28.11.2019</t>
  </si>
  <si>
    <t>23:07:0101045:283</t>
  </si>
  <si>
    <t>Оперативное Управление МБУ "Культура" пост № 676 от 01.11.2012</t>
  </si>
  <si>
    <t>OPEL ANTARA, идентификационный номер (VIN) XUFLA63P09A001386, год выпуска 2008, № двигателя 10HMC-H080710418, шасси (рама) отсутствует, государственный номер С111УУ 23, цвет кузова черный, тип ТС универсал, инв.номер 110134000000063</t>
  </si>
  <si>
    <t>Основные средства, подразделение "АУП"</t>
  </si>
  <si>
    <t>Основные средства, подразделение "Производственный персонал"</t>
  </si>
  <si>
    <t>Основные средства, подразделение "Теплоснабжение"</t>
  </si>
  <si>
    <t>Основные средства, подразделение "Водоснабжение"</t>
  </si>
  <si>
    <t>Автомобиль LADA 210740, легковой, 2008 года изготовления, идентификационный номер XTA21074082752611, модель 21067, № двигателя 9067155, шасси (рама) от-сутствует, кузов № XTA21074082752611, инв.номер 000000000000001</t>
  </si>
  <si>
    <t>Автомобиль KIA SPEKTRA; год выпуска 2007, легковой(FB2272);кузов №XWKFB227270059886;двигатель S6D152607; шасси отсутствует; цвет - алмазное серебро, инв.номер 110105000000001</t>
  </si>
  <si>
    <t>0000867</t>
  </si>
  <si>
    <t>Стелы (2 шт)</t>
  </si>
  <si>
    <t>решение Совета НСП ДР от 07.06.2011 г. № 170-17/1</t>
  </si>
  <si>
    <t>Скейт-площадка, 2019 г.</t>
  </si>
  <si>
    <t>353212, Краснодарский край, Динской район, ст. Нововеличковская, ул. Красная, 55Г</t>
  </si>
  <si>
    <t>решение Совета НСП от 19.12.2019 г. № 25-6/4</t>
  </si>
  <si>
    <t>Ограждение территории стадиона</t>
  </si>
  <si>
    <t>353212, Краснодарский край, Динской район, ст. Нововеличковская, ул. Свердлова, 30А</t>
  </si>
  <si>
    <t>автобус для маршрутных перевозок ГАЗ – 322132, год выпуска 2002, регистрационный знак С546ЕТ, идентификационный номер ХТН32213220286502, модель двигателя 40630А, номер двигателя 23105070, кузов номер 32210020119921, цвет кузова снежно белый, мощность двигателя 72,1 кВт, тип двигателя бензиновый</t>
  </si>
  <si>
    <t>акт приема-передачи муниципального имущества закрепляемого НСП ДР за адм НСП ДР по состоянию на 01.01.2008 от 26.01.2008 г. ,                     постановление адм НСП ДР от 27.03.2020 № 61</t>
  </si>
  <si>
    <t>0000006</t>
  </si>
  <si>
    <t>Земельный участок, вид разрешенного использования - для размещения административных зданий</t>
  </si>
  <si>
    <t>НЗ000146</t>
  </si>
  <si>
    <t>Земельный участок, вид разрешенного использования - обеспечение занятий спортом в помещениях</t>
  </si>
  <si>
    <t>Краснодарский край, Российская Федерация, Динской муниципальный район, Нововеличковское сельское поселение, ст. Нововеличковская, ул. Бежко, 11/1</t>
  </si>
  <si>
    <t>23:07:0101045:284</t>
  </si>
  <si>
    <t>НЗ000147</t>
  </si>
  <si>
    <t>Краснодарский край, Динской район, поселок Дальний, улица Центральная, 2Б</t>
  </si>
  <si>
    <t>23:07:1201001:148</t>
  </si>
  <si>
    <t>6 232 783,2</t>
  </si>
  <si>
    <t>Решение Совета МО Др от 28.05.2014г. № 613-55/2, акт приема-передачи от 04.06.2014, Постановление адм. НСП от 23.07.2014 №298, выдел ЗУ из Бежко, 11Б, регистрационная запись № 23:07:0101045:284-23/031/2020-1 от 02.03.2020</t>
  </si>
  <si>
    <t>Постановление администрации муниципального образования Динской район от 18.03.2020 № 391, регистрационная запись 23:07:1201001:148-23/031/2020-1 от 01.04.2020</t>
  </si>
  <si>
    <t>Решение Совета МО Др от 28.05.2014г. № 613-55/2, акт приема-передачи от 04.06.2014, Постановление адм. НСП от 23.07.2014 №298, выдел ЗУ - Бежко, 11/1, регистрационная запись № 23-23-31/053/2014-141 от 01.07.2014</t>
  </si>
  <si>
    <t>НЗ000148</t>
  </si>
  <si>
    <t>Автомобильная дорога Нововеличковская-Воронцовская, протяженность-1220м: асфальтобетон-0,485 км, черный гравий-0,735 км</t>
  </si>
  <si>
    <t>дорожное полотно - протяженность гравий 0,804 км, асфальтобетон 3,015 км, грунт 0,578 км</t>
  </si>
  <si>
    <t>Краснодарский край, Динской район, ст-ца Нововеличковская, ул. Красная, 55г</t>
  </si>
  <si>
    <t>Площадка для остановки, 2шт (40 м)</t>
  </si>
  <si>
    <t>23:07:0000000:3809</t>
  </si>
  <si>
    <t>23:07:0101009:107</t>
  </si>
  <si>
    <t>353212, Краснодарский край, Динской район, ст. Нововеличковская, ул. Южная, 1</t>
  </si>
  <si>
    <t xml:space="preserve">353212, Краснодарский край, Динской район, ст. Нововеличковская, ул. Красная, 55 </t>
  </si>
  <si>
    <t>23:07:0101045:162</t>
  </si>
  <si>
    <t>35 233 801,04</t>
  </si>
  <si>
    <t>23:07:0102009:120</t>
  </si>
  <si>
    <t>323 017,95</t>
  </si>
  <si>
    <t>23:07:0102009:121</t>
  </si>
  <si>
    <t>19 368,47</t>
  </si>
  <si>
    <t>Земельный участок, вид разрешенного использования - коммунальное обслуживание</t>
  </si>
  <si>
    <t>Краснодарский край, Динской муниципальный район, Нововеличковское сельское поселение, ст. Воронцовская, ул. Пушкина, 19А</t>
  </si>
  <si>
    <t>НЗ000149</t>
  </si>
  <si>
    <t>Земельный участок, вид разрешенного использования - для эксплуатации дома культуры, под иными объектами специального назначения</t>
  </si>
  <si>
    <t xml:space="preserve">Краснодарский край, Динской район, ст. Нововеличковская, ул. Красная, 55 </t>
  </si>
  <si>
    <t>23:07:0101045:149</t>
  </si>
  <si>
    <t>п. 3 ст. 3.1 Федерального закона 137-ФЗ от 25.01.2001, выписка из реестра муниципальной собтвенности № 1803 от 17.08.2020,  регистрационная запись 23:07:0101045:149-23/247/2020-1 от 25.08.2020,               постановление адм НСП ДР 165 от 31.08.2020</t>
  </si>
  <si>
    <t>Решение Совета МОДР от 05.08.2020 № 698-76/3, акт приема-передачи от 17.08.2020, регистрационная запись 23:07:0102009:121-23/247/2020-3 от 28.08.2020,                                                                        пост адм НСП ДР 151 от 19.08.2020</t>
  </si>
  <si>
    <t>решение Совета МОДР от 05.08.2020 № 698-76/3, акт приема-передачи от 17.08.2020, регистрационная запись 23:07:0102009:120-23/247/2020-3 от 28.08.2020,                                           пост адм НСП ДР 151 от 19.08.2020</t>
  </si>
  <si>
    <t>закон КК от 28.07.2006 г. № 1096-КЗ, закон КК от 04.05.2018 г. № 3784-КЗ, акт приема-передачи от 13.10.2006, Регистрационная запись 23:07:0000000:3809-23/247/2020-1 от 30.08.2020</t>
  </si>
  <si>
    <t>23:07:0101045:595</t>
  </si>
  <si>
    <t>23:07:0104000:2015</t>
  </si>
  <si>
    <t>23:07:0101024:446</t>
  </si>
  <si>
    <t>23:07:0101009:420</t>
  </si>
  <si>
    <t>23:07:0104000:2014</t>
  </si>
  <si>
    <t>23:07:0000000:3821</t>
  </si>
  <si>
    <t>закон КК от 28.07.2006 г. № 1096-КЗ, акт приема-передачи от 13.10.2006, регистрационная запись 23:07:0101045:595-23/247/2020-1 от 14.09.2020</t>
  </si>
  <si>
    <t>закон КК от 28.07.2006 г. № 1096-КЗ, акт приема-передачи от 13.10.2006, регистрационная запись 23:07:0101009:420-23/247/2020-1 от 10.09.2020</t>
  </si>
  <si>
    <t>закон КК от 28.07.2006 г. № 1096-КЗ, акт приема-передачи от 13.10.2006, регистрационная запись 23:07:0104000:2014-23/247/2020-1 от 13.09.2020</t>
  </si>
  <si>
    <t>23:07:0101009:421</t>
  </si>
  <si>
    <t>закон КК от 28.07.2006 г. № 1096-КЗ, акт приема-передачи от 13.10.2006, регистрационная запись 23:07:0104000:2015-23/247/2020-1 от 14.09.2020</t>
  </si>
  <si>
    <t>23:07:0104000:2016</t>
  </si>
  <si>
    <t>23:07:0104000:2017</t>
  </si>
  <si>
    <t>постановление № 65 от 01.04.2010 (Опер.управл ОДА НСП)</t>
  </si>
  <si>
    <t xml:space="preserve">закон КК от 28.07.2006 г. № 1096-КЗ, акт приема-передачи от 13.10.2006, регистрационная запись № 23:07:0000000:3821-23/247/2020-1 от 21.09.2020 </t>
  </si>
  <si>
    <t>закон КК от 28.07.2006 г. № 1096-КЗ, акт приема-передачи от 13.10.2006, регистрационная запись 23:07:0104000:2016-23/247/2020-1 от 24.09.2020</t>
  </si>
  <si>
    <t>закон КК от 28.07.2006 г. № 1096-КЗ, акт приема-передачи от 13.10.2006, регистрационная запись 23:07:0101024:446-23/247/2020-1 от 25.09.2020</t>
  </si>
  <si>
    <t>закон КК от 28.07.2006 г. № 1096-КЗ, акт приема-передачи от 13.10.2006, регистрационная запись 23:07:0101009:421-23/247/2020-1 от 24.09.2020</t>
  </si>
  <si>
    <t>закон КК от 28.07.2006 г. № 1096-КЗ, акт приема-передачи от 13.10.2006, регистрационная запись 23:07:0104000:2017-23/247/2020-1 от 29.09.2020</t>
  </si>
  <si>
    <t>Здание нежилое, здание хлораторной 1992 г.постройки, инв. № 0100</t>
  </si>
  <si>
    <t>Здание нежилое, 1992 г.постройки инв. № 0099</t>
  </si>
  <si>
    <t>Здание нежилое, здание насосной, 1992 г.постройки, инв. № 0028</t>
  </si>
  <si>
    <t>Здание нежилое, 1983 г.постройки, инв. № 000000038</t>
  </si>
  <si>
    <t>Сооружение, Башня водонапорная (Рожновского)           6469, инв. № 0097, 1982 год постройки</t>
  </si>
  <si>
    <t>Сооружение, Башня водонапорная (Рожновского)                  2751, инв. № 0096, 1961 год постройки</t>
  </si>
  <si>
    <t>Сооружение, Башня водонапорная (Рожновского)           21049, инв. № 0094, 1982 год постройки</t>
  </si>
  <si>
    <t>Краснодарский край, Динской район, ст. Нововеличковская, ул. Таманская, 1в</t>
  </si>
  <si>
    <t>Сооружение, хоз.питьевое назначение, Артезианская скважина № 5028,  инв. № 000000305, 1975 год постройки</t>
  </si>
  <si>
    <t>Здание нежилое, инв. № 0009, 1981 г.постройки</t>
  </si>
  <si>
    <t>Сооружение, Башня водонапорная (Рожновского)           1153, инв. № 0010, 1982 год постройки</t>
  </si>
  <si>
    <t>Сооружение, Артезианская скважина № 2297, инв. № 0006, 1968 год постройки</t>
  </si>
  <si>
    <t>Краснодарский край, Динской район, ст. Нововеличковская, парк</t>
  </si>
  <si>
    <t>Водопровод, 1968 года постройки,  инв. № 0004</t>
  </si>
  <si>
    <t>Наружная сеть водопровода, 1961 года постройки,  инв. № 0113</t>
  </si>
  <si>
    <t xml:space="preserve">35321, Краснодарский край, Динской район, 
ст. Воронцовская 
</t>
  </si>
  <si>
    <t>Водопровод, 1995 года постройки,  инв. № 0117</t>
  </si>
  <si>
    <t>Водопровод, 1995 года постройки,  инв. № 0129</t>
  </si>
  <si>
    <t>Сооружение, Артезианская скважина в поле                 № 7613  поле 1 подъем,  инв. № 000000059, 1991 год постройки</t>
  </si>
  <si>
    <t>Краснодарский край, Динской район, Нововеличковское сельское поселение, 1270 м к юго-западу от ст. Нововеличковская</t>
  </si>
  <si>
    <t>Сооружение, Артезианская скважина в поле № 7612 поле 1 подъем,  инв. № 000000060, 1992 год постройки</t>
  </si>
  <si>
    <t>Краснодарский край, Динской район, Нововеличковское сельское поселение, 1150 м к юго-западу от ст. Нововеличковская</t>
  </si>
  <si>
    <t>Сооружение, Артезианская скважина в поле № 7615 поле 1 подъем,  инв. № 000000061, 1992 год постройки</t>
  </si>
  <si>
    <t>Сооружение, Артезианская скважина в поле № 7614 поле 1 подъем,  инв. № 000000062, 1992 год постройки</t>
  </si>
  <si>
    <t>Сооружение, Артезианская скважина в поле № 7611 поле 1 подъем,  инв. № 000000063, 1992 год постройки</t>
  </si>
  <si>
    <t>Сооружение, Артезианская скважина 6469 ст.Воронцовской,  инв. № 000000064, 1982 год постройки</t>
  </si>
  <si>
    <t>Краснодарский край, Динской район, ст.Воронцовская</t>
  </si>
  <si>
    <t>Сооружение, Артезианская скважина № 2751 ст.Воронцовской,  инв. № 000000065, 1961 год постройки</t>
  </si>
  <si>
    <t>Краснодарский край, Динской район, ст.Воронцовская, ул. Колхозная, 13б</t>
  </si>
  <si>
    <t>Сооружение, Артезианская скважина № 21049 пос.Найдорф (холодильник),  инв. № 000000066, 1982 год постройки</t>
  </si>
  <si>
    <t>Краснодарский край, Динской район, пос. Найдорф, пер. Земляничный, 4</t>
  </si>
  <si>
    <t>Сооружение, Артезианская скважина 1153 (мощностью 500 куб.м./сут.), инв. № 000000306, 1981 год постройки</t>
  </si>
  <si>
    <t>Краснодарский край, Динской район, пос. Найдорф, ул. Земляничная, 21</t>
  </si>
  <si>
    <t>Теплотрасса котельной № 34, инв. № 000000359</t>
  </si>
  <si>
    <t>353212 Краснодарский край, Динской район, ст. Нововеличковская</t>
  </si>
  <si>
    <t>Россия, Краснодарский край, Динской район, ст. Нововеличковская, ул. Братская, 10г</t>
  </si>
  <si>
    <t>Здание нежилое, Блочно-модульная котельная</t>
  </si>
  <si>
    <t>российская Федерация,  Краснодарский край, Динской район,                                         ст. Воронцовская,                                             ул. Пушкина, 19А</t>
  </si>
  <si>
    <t>НЗ000150</t>
  </si>
  <si>
    <t>Земельный участок, коммунальное обслуживание</t>
  </si>
  <si>
    <t>Краснодарский край, Динской район, ст. Нововеличковская, ул. Братская, 10Г</t>
  </si>
  <si>
    <t>23:07:0101045:282</t>
  </si>
  <si>
    <t>регистрационная запись 23:07:0101045:282-23/031/2020-1 от 20.01.2020</t>
  </si>
  <si>
    <t>23:07:0000000:3877</t>
  </si>
  <si>
    <t>23:07:0101032:545</t>
  </si>
  <si>
    <t>23:07:0000000:3871</t>
  </si>
  <si>
    <t>закон КК от 28.07.2006 г. № 1096-КЗ, акт приема-передачи от 13.10.2006, регистрационная запись 23:07:0000000:3871-23/247/2020-1 от 06.11.2020</t>
  </si>
  <si>
    <t>23:07:0000000:3878</t>
  </si>
  <si>
    <t>23:07:0000000:3869</t>
  </si>
  <si>
    <t>закон КК от 28.07.2006 г. № 1096-КЗ, акт приема-передачи от 13.10.2006, регистрационная запись 23:07:0000000:3869-23/247/2020-1 от 05.11.2020</t>
  </si>
  <si>
    <t>23:07:0000000:3872</t>
  </si>
  <si>
    <t>закон КК от 28.07.2006 г. № 1096-КЗ, акт приема-передачи от 13.10.2006, регистрационная запись 23:07:0000000:3872-23/247/2020-1 от 10.11.2020</t>
  </si>
  <si>
    <t>Договор пожертвования от 29.09.2020, акт приема-передачи от 29.09.2020, Постановление от 29.09.2020 № 194</t>
  </si>
  <si>
    <t>Садовый трактор – газонокосилка с сиденьем husqvarna tс – 138, производитель двигателя Briggs &amp; Stratton, модель двигателя Husqvarna Series, номинальная мощность на рабочих оборотах 8,6 кВт @ 2600 об./мин, генератор 5&amp;3 A, напряжение/емкость аккумулятора 12 В/14 А-ч, тип топлива – бензин, объем топливного бака 5,7 л</t>
  </si>
  <si>
    <t>закон КК от 28.07.2006 г. № 1096-КЗ, акт приема-передачи от 13.10.2006, регистрационная запись 23:07:0000000:3877-23/247/2020-1 от 20.11.2020</t>
  </si>
  <si>
    <t>закон КК от 28.07.2006 г. № 1096-КЗ, акт приема-передачи от 13.10.2006, регистрационная запись 23:07:0101032:545-23/247/2020-1 от 23.11.2020</t>
  </si>
  <si>
    <t>закон КК от 28.07.2006 г. № 1096-КЗ, акт приема-передачи от 13.10.2006, регистрационная запись 23:07:0000000:3878-23/247/2020-1 от 23.11.2020</t>
  </si>
  <si>
    <t xml:space="preserve">Здание нежилое, здание хлораторной, 1992 г.постройки, в том числе:                       </t>
  </si>
  <si>
    <t>Ограждение территории водозабора+ворота</t>
  </si>
  <si>
    <t>Сооружение, резервуар, 1992 г.постройки ,  инв. № 00026</t>
  </si>
  <si>
    <t xml:space="preserve">Сооружение, резервуар, 1992 г.постройки ,  инв. № 00027 </t>
  </si>
  <si>
    <t>Здание нежилое, инв. № 0003, 1968 г.постройки, в том числе:</t>
  </si>
  <si>
    <t>Водопровод, 1981 года постройки,  инв. № 0002</t>
  </si>
  <si>
    <t>Договор безвозмездного пользования недвиж. имуществом № 4 от 23.12.2019 (01.01.20-31.12.29) Казачество</t>
  </si>
  <si>
    <t>Договор аренды № 1 от 09.01.2019 (01.01.19-30.11.19) АО "Почта России" (УФПС КК - филиал ФГУП "Почта России"), Договор безвозмездного пользования недвиж. имуществом № 3 от 23.12.2019 (01.01.20-31.12.24) Казачество</t>
  </si>
  <si>
    <t>01.01.2019, 23.12.2019</t>
  </si>
  <si>
    <t>08.01.2018, 23.12.2019</t>
  </si>
  <si>
    <t>МК от 04.08.2020, регистрационная запись 23:07:0101045:162-23/247/2020-2 от 11.08.2020,                                    пост адм НСП ДР 150 от 19.08.2020</t>
  </si>
  <si>
    <t>Решение Совета НСП № 78-21/4 от 21.09.2020 (Опер. Управл)</t>
  </si>
  <si>
    <t>искусственное дорожное сооружение, для обеспечения движения транспортных средств, пешеходов, животных через реку Понура</t>
  </si>
  <si>
    <t>техническое заключение ГБУ КК «Крайтехинвентаризация – Краевое БТИ» по Динскому району                       № 97Ю/19-29, объект исследования: «Сооружение, расположенное на дороге местного назначения по ул. Таманская через реку Понура»</t>
  </si>
  <si>
    <t>техническое заключение ГБУ КК «Крайтехинвентаризация – Краевое БТИ» по Динскому району                       № 97Ю/19-29, объект исследования: «Сооружение, расположенное на дороге местного назначения по ул. Шевченко через реку Понура»</t>
  </si>
  <si>
    <t>0000641</t>
  </si>
  <si>
    <t>гравий</t>
  </si>
  <si>
    <t>асфальт</t>
  </si>
  <si>
    <t>грунт</t>
  </si>
  <si>
    <t>23:07:0101006:95</t>
  </si>
  <si>
    <t>23:07:0101026:129</t>
  </si>
  <si>
    <t>353212, Краснодарский край, Динской район, ст. Нововеличковская ул. Садовая, 1Б</t>
  </si>
  <si>
    <t>О0000643</t>
  </si>
  <si>
    <t>Стойка поворотная, инв. Номер 410138000000004</t>
  </si>
  <si>
    <t>постановление АНСП от 01.03.2021 г. № 64</t>
  </si>
  <si>
    <t>О0000644</t>
  </si>
  <si>
    <t>Стойка поворотная, инв. Номер 410138000000005</t>
  </si>
  <si>
    <t>0000642</t>
  </si>
  <si>
    <t>Памятный знак "Труженикам тыла. Детям войны"</t>
  </si>
  <si>
    <t>ПБП церковвь                          пост. адм от 27.06.1994 № 550-П, св-во от 04.09.2008 серия 23-АЕ № 152120</t>
  </si>
  <si>
    <t>ПБП МУП ЖКХ Нововеличковской                                         Постановление администрации НСП от 20.09.2018 № 213</t>
  </si>
  <si>
    <t>ПБП МУП ЖКХ Нововеличковской      постановление от 27.09.2018 № 222</t>
  </si>
  <si>
    <t>ПБП МУП ЖКХ Нововеличковской                                  постановление администрации НСП от 20.09.2018 № 213</t>
  </si>
  <si>
    <t>ПБП МБУ "Культура" постановление от 01.02.18 № 24, регистрационная запись от 08.02.2018 № 23:07:0102008:50-23/031/2018-1</t>
  </si>
  <si>
    <t>ПБП администрация Постановление от 21.04.2015 № 195</t>
  </si>
  <si>
    <t>ПБП администрация           постановление от 04.04.2016 № 175</t>
  </si>
  <si>
    <t>ПБП администрация</t>
  </si>
  <si>
    <t>ПБП ОДА НСП                  постановление от 29.22.2018 № 331</t>
  </si>
  <si>
    <t>О0000645</t>
  </si>
  <si>
    <t>пъедестал для награждения "Матрешка"</t>
  </si>
  <si>
    <t>0000646</t>
  </si>
  <si>
    <t>ШЕВРОЛЕ НИВА 212300-55, регистрационный знак Р875МВ193, тип ТС легковой универсал, категория В/М1, год выпуска 2018, модель, № двигателя 2123 0964932, кузов                                  № Х9L212300K0677545, цвет кузова светло-серебристый металлик, мощность двигателя, л.с. (кВт) 79,6 (58,5), разрешенная максимальная масса, кг 1860, масса без нагрузки, кг 1410</t>
  </si>
  <si>
    <t>договор купли-продажи автомобиля с пробегом от 12.02.2021, ТН от 02.03.2021 № КаП0001342, Постановление от 30.03.2021 № 87</t>
  </si>
  <si>
    <t>Дом Культуры</t>
  </si>
  <si>
    <t>НЗ000151</t>
  </si>
  <si>
    <t>Краснодарский край, Динской район, ст. Нововеличковская, ул. Бежко, 11В</t>
  </si>
  <si>
    <t>23:07:0101045:267</t>
  </si>
  <si>
    <t>133 645</t>
  </si>
  <si>
    <t>Постановление администрации МО ДР от 30.07.2021 № 1251, регистрационная запись 23:07:0101045:267-23/247/2021-8 от 20.08.2021</t>
  </si>
  <si>
    <t>НЗ000152</t>
  </si>
  <si>
    <t>РФ, Краснодарский край, Динской муниципальный район, Нововеличковское селькое поселение, ст. Воронцовская, ул. Пушкина, земельный участок 20В</t>
  </si>
  <si>
    <t>44 487,65</t>
  </si>
  <si>
    <t>Постановление администрации МО ДР от 20.08.2021 № 1410, регистрационная запись 23:07:0102008:406-23/247/2021-1 от 02.09.2021</t>
  </si>
  <si>
    <t>НЗ000153</t>
  </si>
  <si>
    <t>Земельный участок, парки культуры и отдыха</t>
  </si>
  <si>
    <t>РФ, Краснодарский край, Динской муниципальный район, Нововеличковское селькое поселение, ст. Нововеличковская, ул. Красная, земельный участок 28А</t>
  </si>
  <si>
    <t>23:07:0000000:4055</t>
  </si>
  <si>
    <t>495 494,35</t>
  </si>
  <si>
    <t>Постановление администрации МО ДР от 07.09.2021 № 1514, регистрационная запись 23:07:0000000:4055-23/247/2021-1 от 15.09.2021</t>
  </si>
  <si>
    <t>Здание нежилое, Модульная котельная 200кВт:блок модуль,сети теплоснабжения 40м,сети водоснабжения 20м,сети самотечной конализации 3м,линия электропередач-30м,сети газоснабжения-53,5м, инв. № 000000379</t>
  </si>
  <si>
    <t>постановление № 501  от 03.08.2012 (Опер управл 23:07:0101045:137-23/031/2017-1  от 17.11.2017)                              Договор БП № 3 от 20.10.2017 (ГАУ КК "МФЦ КК"</t>
  </si>
  <si>
    <t>Многофункциональная комплексная спортивно-игровая площадка с зоной воркаута в пос. Найдорф</t>
  </si>
  <si>
    <t>353216, РФ, Краснодарский край, Динской район, пос. Найдорф, ул. Красная, 21В</t>
  </si>
  <si>
    <t>НС0000010</t>
  </si>
  <si>
    <t>НС0000030</t>
  </si>
  <si>
    <t>НС0000050</t>
  </si>
  <si>
    <t>НС0000060</t>
  </si>
  <si>
    <t>НС0000070</t>
  </si>
  <si>
    <t>НС0000022</t>
  </si>
  <si>
    <t>НС0000001</t>
  </si>
  <si>
    <t>НС0000016</t>
  </si>
  <si>
    <t>НЗ0000002</t>
  </si>
  <si>
    <t>НС0000017</t>
  </si>
  <si>
    <t>НС0000018</t>
  </si>
  <si>
    <t>НС0000025</t>
  </si>
  <si>
    <t>НС0000026</t>
  </si>
  <si>
    <t>НС0000003</t>
  </si>
  <si>
    <t>НС0000004</t>
  </si>
  <si>
    <t>НС0000005</t>
  </si>
  <si>
    <t>НС0000006</t>
  </si>
  <si>
    <t>НС0000007</t>
  </si>
  <si>
    <t>Н0000008</t>
  </si>
  <si>
    <t>НС0000009</t>
  </si>
  <si>
    <t>Н0000011</t>
  </si>
  <si>
    <t>НС0000012</t>
  </si>
  <si>
    <t>НС0000013</t>
  </si>
  <si>
    <t>НС0000014</t>
  </si>
  <si>
    <t>НС0000015</t>
  </si>
  <si>
    <t>НС0000024</t>
  </si>
  <si>
    <t>НС0000023</t>
  </si>
  <si>
    <t>НЗ0000027</t>
  </si>
  <si>
    <t>НЗ0000028</t>
  </si>
  <si>
    <t>НС0000029</t>
  </si>
  <si>
    <t>НЗ0000031</t>
  </si>
  <si>
    <t>НС0000019</t>
  </si>
  <si>
    <t>НС0000020</t>
  </si>
  <si>
    <t>НС0000021</t>
  </si>
  <si>
    <t>НС0000032</t>
  </si>
  <si>
    <t>НС0000033</t>
  </si>
  <si>
    <t>НС0000034</t>
  </si>
  <si>
    <t>НС0000035</t>
  </si>
  <si>
    <t>НС0000104</t>
  </si>
  <si>
    <t>НС0000105</t>
  </si>
  <si>
    <t>НЗ0000106</t>
  </si>
  <si>
    <t>НС0000085</t>
  </si>
  <si>
    <t>НЗ0000086</t>
  </si>
  <si>
    <t>НС0000088</t>
  </si>
  <si>
    <t>НЗ0000098</t>
  </si>
  <si>
    <t>НС0000101</t>
  </si>
  <si>
    <t>НЗ0000102</t>
  </si>
  <si>
    <t>НЗ0000108</t>
  </si>
  <si>
    <t>НС0000093</t>
  </si>
  <si>
    <t>НЗ0000036</t>
  </si>
  <si>
    <t>НЗ0000037</t>
  </si>
  <si>
    <t>НЗ0000038</t>
  </si>
  <si>
    <t>НЗ0000042</t>
  </si>
  <si>
    <t>НЗ0000065</t>
  </si>
  <si>
    <t>НЗ0000081</t>
  </si>
  <si>
    <t>НС0000082</t>
  </si>
  <si>
    <t>НЗ0000091</t>
  </si>
  <si>
    <t>НЗ0000039</t>
  </si>
  <si>
    <t>НЗ0000040</t>
  </si>
  <si>
    <t>НС0000041</t>
  </si>
  <si>
    <t>НЗ0000043</t>
  </si>
  <si>
    <t>НЗ0000044</t>
  </si>
  <si>
    <t>НЗ0000045</t>
  </si>
  <si>
    <t>НЗ0000046</t>
  </si>
  <si>
    <t>НС0000047</t>
  </si>
  <si>
    <t>НС0000051</t>
  </si>
  <si>
    <t xml:space="preserve">НС0000048    </t>
  </si>
  <si>
    <t>НС0000049</t>
  </si>
  <si>
    <t>НЗ0000052</t>
  </si>
  <si>
    <t>НЗ0000053</t>
  </si>
  <si>
    <t>НС0000054</t>
  </si>
  <si>
    <t>НС0000055</t>
  </si>
  <si>
    <t>НС0000056</t>
  </si>
  <si>
    <t>НС0000057</t>
  </si>
  <si>
    <t>НЗ0000061</t>
  </si>
  <si>
    <t>НЗ0000062</t>
  </si>
  <si>
    <t>НС0000058</t>
  </si>
  <si>
    <t>НС0000059</t>
  </si>
  <si>
    <t>НС0000063</t>
  </si>
  <si>
    <t>НС0000064</t>
  </si>
  <si>
    <t>НС0000066</t>
  </si>
  <si>
    <t>НС0000067</t>
  </si>
  <si>
    <t>НС0000068</t>
  </si>
  <si>
    <t>НС0000069</t>
  </si>
  <si>
    <t>НС0000071</t>
  </si>
  <si>
    <t>НС0000072</t>
  </si>
  <si>
    <t>НС0000073</t>
  </si>
  <si>
    <t>НС0000074</t>
  </si>
  <si>
    <t>НС0000075</t>
  </si>
  <si>
    <t>НС0000076</t>
  </si>
  <si>
    <t>НС0000077</t>
  </si>
  <si>
    <t>НС0000078</t>
  </si>
  <si>
    <t>НС0000079</t>
  </si>
  <si>
    <t>НС0000080</t>
  </si>
  <si>
    <t>НС0000083</t>
  </si>
  <si>
    <t>НС0000084</t>
  </si>
  <si>
    <t>НЗ0000090</t>
  </si>
  <si>
    <t>НЗ0000094</t>
  </si>
  <si>
    <t>НЗ0000107</t>
  </si>
  <si>
    <t>НС0000109</t>
  </si>
  <si>
    <t>Воркаут площадка</t>
  </si>
  <si>
    <t>РФ, Краснодарский край, Динской район, ст. Нововеличковская, ул. Красная, 55Г</t>
  </si>
  <si>
    <t>НС0000110</t>
  </si>
  <si>
    <t>Детская игровая площадка</t>
  </si>
  <si>
    <t>Земельный участок, благоустройство территории (братская могила "Скорбящая мать")</t>
  </si>
  <si>
    <t>НЗ000154</t>
  </si>
  <si>
    <t>23:07:0102008:91</t>
  </si>
  <si>
    <t>257 079,85</t>
  </si>
  <si>
    <t>Договор безвозмездной передачи ЗУ от 25.10.2021, решение Совета НСП от 28.10.2021 № 147-37/4, регистрационная запись 23:07:0102008:91-23/247/2021-3 от 02.12.2021</t>
  </si>
  <si>
    <t>О0000647</t>
  </si>
  <si>
    <t>О0000648</t>
  </si>
  <si>
    <t>ворота футбольные переносные 5х2 м (1 пара)</t>
  </si>
  <si>
    <t>Краснодарский край, Динской район, ст. Нововеличковская, ул. Красная, 40Б</t>
  </si>
  <si>
    <t>Разметчик футбольного поля TANO "латексного типа"</t>
  </si>
  <si>
    <t>постановление АНСП от 08.12.2021 № 364, Товарная накладная Э66 от 01.11.2021</t>
  </si>
  <si>
    <t>23:07:0102008:406</t>
  </si>
  <si>
    <t>ПБП МБУ Культура постановление от 05.07.21 № 188</t>
  </si>
  <si>
    <t>Решение Совета НСП ДР от 28.01.2021 № 111-27/4, постановление адм НСП от 10.02.2021 № 38 "О реорганизации МБУ...", Договор о присоединении от 10.02.2021; постановления от 01.07.2021 № 181, № 182 о передаче имущества; ЗАВЕРШЕНИЕ РЕОРГАНИЗАЦИИ 30.09.2021 г.</t>
  </si>
  <si>
    <t>Свидетельство о гос.регистрации 23-АЛ №151956 от 15.10.2012</t>
  </si>
  <si>
    <t>постановление администрации от 01.07.2021 № 182</t>
  </si>
  <si>
    <t>Мульт. Функц. Устройство (МФУ) CANON MF 3110 шт. 1, инв.номер 410124000000005</t>
  </si>
  <si>
    <t>Магнитола, инв.номер 410124000000006</t>
  </si>
  <si>
    <t>Принтер Canon LBP, инв.номер 410124000000015</t>
  </si>
  <si>
    <t>Сплит система, инв.номер 410124000000013</t>
  </si>
  <si>
    <t>Стеллаж Б-800, инв.номер 410126000000002</t>
  </si>
  <si>
    <t>Стол компьютерный, инв.номер 410126000000003</t>
  </si>
  <si>
    <t>Стол письменный (4шт), инв.номер 410126000000005</t>
  </si>
  <si>
    <t>Стол письменный (2шт), инв.номер 410126000000004</t>
  </si>
  <si>
    <t>Столы письменные 2шт, инв.номер 410126000000006</t>
  </si>
  <si>
    <t>Стулья  шт. 15, инв.номер 410126000000007</t>
  </si>
  <si>
    <t>Тумба ТВ Горка, инв.номер 410126000000008</t>
  </si>
  <si>
    <t>Фотоаппарат Samsung S 860+карта памяти, инв.номер 4000000000000001</t>
  </si>
  <si>
    <t>Цифровой фотоаппарат, инв.номер 410124000000014</t>
  </si>
  <si>
    <t>Шкаф металлический для документов 290111, инв.номер 410126000000009</t>
  </si>
  <si>
    <t>Системный блок (Action intel Core 2 Duo (3/1 Ghz)/500 Gb/OЗУ 2 Гб/1Gb Nvidia GTS250/DVD-RW,FDD), инв.номер 410124000000016</t>
  </si>
  <si>
    <t>Стол компьютерный, инв.номер 410126000000001</t>
  </si>
  <si>
    <t>Магнитола шт. 1, инв.номер 410124000000009</t>
  </si>
  <si>
    <t>МФУ Саnnоn МF 3228/принтер-копир-сканер/, инв.номер 410124000000012</t>
  </si>
  <si>
    <t>Обогреватель  шт. 2, инв.номер 410124000000003</t>
  </si>
  <si>
    <t>Краснодарский край, Динской район, ст. Воронцовская, ул. Пушкина, 20Б</t>
  </si>
  <si>
    <t>JBL SR*815P Активная двухполосная AC FON/монитор, инв.номер 510138000000011</t>
  </si>
  <si>
    <t>JBL SR*815P Активная двухполосная AC FON/монитор, инв.номер 510138000000010</t>
  </si>
  <si>
    <t>Гирлянда в ассортименте, инв.номер 410138000000026</t>
  </si>
  <si>
    <t>Видеокамера Sony DSR-VX 2200E, инв.номер 410134000000006</t>
  </si>
  <si>
    <t>Компьютер IntelCore i7 - 4770/GTX660, инв.номер 510134000000038</t>
  </si>
  <si>
    <t>Микшерный пульт Dynacord CMS 1000-3, инв.номер 510134000000003</t>
  </si>
  <si>
    <t>О0000649</t>
  </si>
  <si>
    <t>О0000650</t>
  </si>
  <si>
    <t>О0000651</t>
  </si>
  <si>
    <t>О0000652</t>
  </si>
  <si>
    <t>О0000653</t>
  </si>
  <si>
    <t>МУК 03</t>
  </si>
  <si>
    <t>Теплотрасса,                                                                       инв. № 000000352</t>
  </si>
  <si>
    <t>О0000654</t>
  </si>
  <si>
    <t>закон КК от 28.07.2006 г. № 1096-КЗ, акт приема-передачи от 13.10.2006, регистрационная запись 23:07:0102008:407-23/247/2022-1 от 16.02.2022</t>
  </si>
  <si>
    <t>23:07:0102008:407</t>
  </si>
  <si>
    <t>Сооружение, Башня водонапорная (5028), инв. № 0145, 1981 год постройки</t>
  </si>
  <si>
    <t>РФ, Краснодарский край, Динской район, ст. Воронцовская, ул. Красная, 6Б</t>
  </si>
  <si>
    <t>Площадка для стоянок и остановок автомобилей, 2 шт</t>
  </si>
  <si>
    <t>НЗ000155</t>
  </si>
  <si>
    <t>Земельный участок, вид разрешенного использования - Для индивидуального жилищного строительства</t>
  </si>
  <si>
    <t>Краснодарский край, Российская Федерация, Краснодарский край, Динской район, Нововеличковское сельское поселение</t>
  </si>
  <si>
    <t>23:07:0104000:2374</t>
  </si>
  <si>
    <t>регистрационная запись № 23:07:0104000:2374-23/247/2022-3 от 26.01.2022, ст. 56 ФЗ от 13.07.2015 № 218-ФЗ "О гос. регистрации недижимости"</t>
  </si>
  <si>
    <t>НЗ000156</t>
  </si>
  <si>
    <t>Земельный участок, вид разрешенного использования - Для индивидуальной жилой застройки</t>
  </si>
  <si>
    <t>23:07:0104000:2360</t>
  </si>
  <si>
    <t>регистрационная запись № 23:07:0104000:2360-23/247/2022-4
от 26.01.2022, ст. 56 ФЗ от 13.07.2015 № 218-ФЗ "О гос. регистрации недижимости"</t>
  </si>
  <si>
    <t>НЗ000157</t>
  </si>
  <si>
    <t>23:07:0104000:2346</t>
  </si>
  <si>
    <t>регистрационная запись № 23:07:0104000:2346-23/247/2022-3
от 26.01.2022, ст. 56 ФЗ от 13.07.2015 № 218-ФЗ "О гос. регистрации недижимости"</t>
  </si>
  <si>
    <t>НЗ000158</t>
  </si>
  <si>
    <t>23:07:0104000:2376</t>
  </si>
  <si>
    <t>регистрационная запись № 23:07:0104000:2376-23/247/2022-3
от 26.01.2022, ст. 56 ФЗ от 13.07.2015 № 218-ФЗ "О гос. регистрации недижимости"</t>
  </si>
  <si>
    <t>НЗ000159</t>
  </si>
  <si>
    <t>23:07:0104000:2361</t>
  </si>
  <si>
    <t>регистрационная запись № 23:07:0104000:2361-23/247/2022-3
от 25.01.2022, ст. 56 ФЗ от 13.07.2015 № 218-ФЗ "О гос. регистрации недижимости"</t>
  </si>
  <si>
    <t>НЗ000160</t>
  </si>
  <si>
    <t>23:07:0104000:2363</t>
  </si>
  <si>
    <t>регистрационная запись № 23:07:0104000:2363-23/247/2022-3
от 26.01.2022, ст. 56 ФЗ от 13.07.2015 № 218-ФЗ "О гос. регистрации недижимости"</t>
  </si>
  <si>
    <t>НЗ000161</t>
  </si>
  <si>
    <t>23:07:0104000:2365</t>
  </si>
  <si>
    <t>регистрационная запись № 23:07:0104000:2365-23/247/2022-3
от 25.01.2022, ст. 56 ФЗ от 13.07.2015 № 218-ФЗ "О гос. регистрации недижимости"</t>
  </si>
  <si>
    <t>НЗ000162</t>
  </si>
  <si>
    <t>23:07:0104000:2359</t>
  </si>
  <si>
    <t>регистрационная запись № 23:07:0104000:2359-23/247/2022-3
от 25.01.2022, ст. 56 ФЗ от 13.07.2015 № 218-ФЗ "О гос. регистрации недижимости"</t>
  </si>
  <si>
    <t>НЗ000163</t>
  </si>
  <si>
    <t>23:07:0104000:2345</t>
  </si>
  <si>
    <t>регистрационная запись № 23:07:0104000:2345-23/247/2022-3
от 25.01.2022, ст. 56 ФЗ от 13.07.2015 № 218-ФЗ "О гос. регистрации недижимости"</t>
  </si>
  <si>
    <t>НЗ000164</t>
  </si>
  <si>
    <t>23:07:0104000:2377</t>
  </si>
  <si>
    <t>регистрационная запись № 23:07:0104000:2377-23/247/2022-3
от 25.01.2022, ст. 56 ФЗ от 13.07.2015 № 218-ФЗ "О гос. регистрации недижимости"</t>
  </si>
  <si>
    <t>НЗ000165</t>
  </si>
  <si>
    <t>23:07:0104000:2368</t>
  </si>
  <si>
    <t>регистрационная запись № 23:07:0104000:2368-23/247/2022-3
от 25.01.2022, ст. 56 ФЗ от 13.07.2015 № 218-ФЗ "О гос. регистрации недижимости"</t>
  </si>
  <si>
    <t>НЗ000166</t>
  </si>
  <si>
    <t>23:07:0104000:2347</t>
  </si>
  <si>
    <t>регистрационная запись № 23:07:0104000:2347-23/247/2022-3
от 26.01.2022, ст. 56 ФЗ от 13.07.2015 № 218-ФЗ "О гос. регистрации недижимости"</t>
  </si>
  <si>
    <t>НЗ000167</t>
  </si>
  <si>
    <t>23:07:0104000:2352</t>
  </si>
  <si>
    <t>регистрационная запись № 23:07:0104000:2352-23/247/2022-3
от 26.01.2022, ст. 56 ФЗ от 13.07.2015 № 218-ФЗ "О гос. регистрации недижимости"</t>
  </si>
  <si>
    <t>НЗ000168</t>
  </si>
  <si>
    <t>23:07:0104000:2357</t>
  </si>
  <si>
    <t>регистрационная запись № 23:07:0104000:2357-23/247/2022-3
от 26.01.2022, ст. 56 ФЗ от 13.07.2015 № 218-ФЗ "О гос. регистрации недижимости"</t>
  </si>
  <si>
    <t>НЗ000169</t>
  </si>
  <si>
    <t>23:07:0104000:2358</t>
  </si>
  <si>
    <t>регистрационная запись № 23:07:0104000:2358-23/247/2022-3
от 26.01.2022, ст. 56 ФЗ от 13.07.2015 № 218-ФЗ "О гос. регистрации недижимости"</t>
  </si>
  <si>
    <t>НЗ000170</t>
  </si>
  <si>
    <t>23:07:0104000:2350</t>
  </si>
  <si>
    <t>регистрационная запись № 23:07:0104000:2350-23/247/2022-3
от 26.01.2022, ст. 56 ФЗ от 13.07.2015 № 218-ФЗ "О гос. регистрации недижимости"</t>
  </si>
  <si>
    <t>НЗ000171</t>
  </si>
  <si>
    <t>23:07:0104000:2373</t>
  </si>
  <si>
    <t>регистрационная запись № 23:07:0104000:2373-23/247/2022-3
от 28.01.2022, ст. 56 ФЗ от 13.07.2015 № 218-ФЗ "О гос. регистрации недижимости"</t>
  </si>
  <si>
    <t>НЗ000172</t>
  </si>
  <si>
    <t>23:07:0104000:2342</t>
  </si>
  <si>
    <t>регистрационная запись № 23:07:0104000:2342-23/247/2022-3
от 26.01.2022, ст. 56 ФЗ от 13.07.2015 № 218-ФЗ "О гос. регистрации недижимости"</t>
  </si>
  <si>
    <t>НЗ000173</t>
  </si>
  <si>
    <t>23:07:0104000:2349</t>
  </si>
  <si>
    <t>регистрационная запись № 23:07:0104000:2349-23/247/2022-3
от 26.01.2022, ст. 56 ФЗ от 13.07.2015 № 218-ФЗ "О гос. регистрации недижимости"</t>
  </si>
  <si>
    <t>НЗ000174</t>
  </si>
  <si>
    <t>23:07:0104000:2353</t>
  </si>
  <si>
    <t>регистрационная запись № 23:07:0104000:2353-23/247/2022-3
от 26.01.2022, ст. 56 ФЗ от 13.07.2015 № 218-ФЗ "О гос. регистрации недижимости"</t>
  </si>
  <si>
    <t>НЗ000175</t>
  </si>
  <si>
    <t>23:07:0104000:2364</t>
  </si>
  <si>
    <t>регистрационная запись № 23:07:0104000:2364-23/247/2022-3
от 24.01.2022, ст. 56 ФЗ от 13.07.2015 № 218-ФЗ "О гос. регистрации недижимости"</t>
  </si>
  <si>
    <t>НЗ000176</t>
  </si>
  <si>
    <t>23:07:0104000:2351</t>
  </si>
  <si>
    <t>регистрационная запись № 23:07:0104000:2351-23/247/2022-3
от 21.01.2022, ст. 56 ФЗ от 13.07.2015 № 218-ФЗ "О гос. регистрации недижимости"</t>
  </si>
  <si>
    <t>НЗ000177</t>
  </si>
  <si>
    <t>23:07:0104000:2354</t>
  </si>
  <si>
    <t>регистрационная запись № 23:07:0104000:2354-23/247/2022-3
от 21.01.2022, ст. 56 ФЗ от 13.07.2015 № 218-ФЗ "О гос. регистрации недижимости"</t>
  </si>
  <si>
    <t>НЗ000178</t>
  </si>
  <si>
    <t>23:07:0104000:2343</t>
  </si>
  <si>
    <t>регистрационная запись № 23:07:0104000:2343-23/247/2022-3
от 24.01.2022, ст. 56 ФЗ от 13.07.2015 № 218-ФЗ "О гос. регистрации недижимости"</t>
  </si>
  <si>
    <t>НЗ000179</t>
  </si>
  <si>
    <t>23:07:0104000:2362</t>
  </si>
  <si>
    <t>регистрационная запись № 23:07:0104000:2362-23/247/2022-3
от 25.01.2022, ст. 56 ФЗ от 13.07.2015 № 218-ФЗ "О гос. регистрации недижимости"</t>
  </si>
  <si>
    <t>НЗ000180</t>
  </si>
  <si>
    <t>23:07:0104000:2356</t>
  </si>
  <si>
    <t>регистрационная запись № 23:07:0104000:2356-23/247/2022-3
от 27.01.2022, ст. 56 ФЗ от 13.07.2015 № 218-ФЗ "О гос. регистрации недижимости"</t>
  </si>
  <si>
    <t>НЗ000181</t>
  </si>
  <si>
    <t>23:07:0104000:2348</t>
  </si>
  <si>
    <t>регистрационная запись № 23:07:0104000:2348-23/247/2022-3
от 27.01.2022, ст. 56 ФЗ от 13.07.2015 № 218-ФЗ "О гос. регистрации недижимости"</t>
  </si>
  <si>
    <t>НЗ000182</t>
  </si>
  <si>
    <t>23:07:0104000:2372</t>
  </si>
  <si>
    <t>регистрационная запись № 23:07:0104000:2372-23/247/2022-3
от 27.01.2022, ст. 56 ФЗ от 13.07.2015 № 218-ФЗ "О гос. регистрации недижимости"</t>
  </si>
  <si>
    <t>НЗ000183</t>
  </si>
  <si>
    <t>23:07:0104000:2375</t>
  </si>
  <si>
    <t>регистрационная запись № 23:07:0104000:2375-23/247/2022-3
от 26.01.2022, ст. 56 ФЗ от 13.07.2015 № 218-ФЗ "О гос. регистрации недижимости"</t>
  </si>
  <si>
    <t>НЗ000184</t>
  </si>
  <si>
    <t>23:07:0104000:2371</t>
  </si>
  <si>
    <t>регистрационная запись № 23:07:0104000:2371-23/247/2022-3
от 26.01.2022, ст. 56 ФЗ от 13.07.2015 № 218-ФЗ "О гос. регистрации недижимости"</t>
  </si>
  <si>
    <t>НЗ000185</t>
  </si>
  <si>
    <t>23:07:0104000:2370</t>
  </si>
  <si>
    <t>регистрационная запись № 23:07:0104000:2370-23/247/2022-3
от 26.01.2022, ст. 56 ФЗ от 13.07.2015 № 218-ФЗ "О гос. регистрации недижимости"</t>
  </si>
  <si>
    <t>НЗ000186</t>
  </si>
  <si>
    <t>23:07:0104000:2643</t>
  </si>
  <si>
    <t>регистрационная запись № 23:07:0104000:2643-23/247/2022-3
от 17.03.2022, ст. 56 ФЗ от 13.07.2015 № 218-ФЗ "О гос. регистрации недижимости"</t>
  </si>
  <si>
    <t>НЗ000187</t>
  </si>
  <si>
    <t>23:07:0104000:2544</t>
  </si>
  <si>
    <t>регистрационная запись № 23:07:0104000:2544-23/247/2022-3
от 21.03.2022, ст. 56 ФЗ от 13.07.2015 № 218-ФЗ "О гос. регистрации недижимости"</t>
  </si>
  <si>
    <t>тротуар - протяженность 0,241 км</t>
  </si>
  <si>
    <t>тротуар - протяженность 1,099 км</t>
  </si>
  <si>
    <t>0000647</t>
  </si>
  <si>
    <t>земельный участок, вид разрешенного использования - парки культуры и отдыха</t>
  </si>
  <si>
    <t>НЗ000188</t>
  </si>
  <si>
    <t xml:space="preserve">Краснодарский край, Динской муниципальный район, Нововеличковское сельское поселение, поселок Найдорф, улица Центральная, земельный участок 9А </t>
  </si>
  <si>
    <t>23:07:0103005:508</t>
  </si>
  <si>
    <t>регистрационная запись № 23:07:0103005:508-23/247/2022-1
от 31.05.2022, п. 3 ст. 3.1 ФЗ от 25.10.2001 № 137-ФЗ "О введении в действие Земельного кодекса Российской Федерации"</t>
  </si>
  <si>
    <t>тротуар - протяженность 0,176 км</t>
  </si>
  <si>
    <t>тротуар - протяженность 1,602 км</t>
  </si>
  <si>
    <t>Земельный участок, категория земель: земли населенных пунктов - Парки культуры и отдыха</t>
  </si>
  <si>
    <t>НЗ000189</t>
  </si>
  <si>
    <t>земельный участок, вид разрешенного использования - ритуальная деятельность</t>
  </si>
  <si>
    <t>Российская Федерация, Краснодарский край, Динской муниципальный район, Нововеличковское сельское поселение, станица Воронцовская, Северо-восточная территория, земельный участок 2</t>
  </si>
  <si>
    <t>23:07:0106000:667</t>
  </si>
  <si>
    <t>регистрационная запись № 23:07:0106000:667-23/247/2022-1
от 12.09.2022, постановление АМОДР от 06.09.2022 № 2245 «О предоставлении…в ПБП.."</t>
  </si>
  <si>
    <t>О0000655</t>
  </si>
  <si>
    <t>Металлическая конструкция (стела)</t>
  </si>
  <si>
    <t>Краснодарский край, Динской район,                                             ст. Нововеличковская, на пересечении улиц Красная и Почтовая</t>
  </si>
  <si>
    <t>решение Динского районного суда Краснодарского края от 3 июня 2022 года по делу                              № 2-2564/2022</t>
  </si>
  <si>
    <t>НЗ000190</t>
  </si>
  <si>
    <t>Земельный участок, вид разрешенного использования - Для сельскохозяйственного производства</t>
  </si>
  <si>
    <t>Краснодарский край, Динской район</t>
  </si>
  <si>
    <t>23:07:0104000:1564</t>
  </si>
  <si>
    <t>регистрационная запись № 23:07:0104000:1564-23/247/2022-5 от 09.09.2022, ст. 56 ФЗ от 13.07.2015 № 218-ФЗ "О гос. регистрации недижимости"</t>
  </si>
  <si>
    <t>НЗ000191</t>
  </si>
  <si>
    <t>23:07:0104000:1557</t>
  </si>
  <si>
    <t>регистрационная запись № 23:07:0104000:1557-23/247/2022-3 от 07.09.2022, ст. 56 ФЗ от 13.07.2015 № 218-ФЗ "О гос. регистрации недижимости"</t>
  </si>
  <si>
    <t>НЗ000192</t>
  </si>
  <si>
    <t>23:07:0104000:1559</t>
  </si>
  <si>
    <t>регистрационная запись № 23:07:0104000:1559-23/247/2022-3 от 07.09.2022, ст. 56 ФЗ от 13.07.2015 № 218-ФЗ "О гос. регистрации недижимости"</t>
  </si>
  <si>
    <t>НЗ000193</t>
  </si>
  <si>
    <t>23:07:0104000:1560</t>
  </si>
  <si>
    <t>регистрационная запись № 23:07:0104000:1560-23/247/2022-3 от 08.09.2022, ст. 56 ФЗ от 13.07.2015 № 218-ФЗ "О гос. регистрации недижимости"</t>
  </si>
  <si>
    <t>НЗ000194</t>
  </si>
  <si>
    <t>23:07:0104000:1562</t>
  </si>
  <si>
    <t>регистрационная запись № 23:07:0104000:1562-23/247/2022-3 от 08.09.2022, ст. 56 ФЗ от 13.07.2015 № 218-ФЗ "О гос. регистрации недижимости"</t>
  </si>
  <si>
    <t>НЗ000195</t>
  </si>
  <si>
    <t>23:07:0104000:1565</t>
  </si>
  <si>
    <t>регистрационная запись № 23:07:0104000:1565-23/247/2022-3 от 07.09.2022, ст. 56 ФЗ от 13.07.2015 № 218-ФЗ "О гос. регистрации недижимости"</t>
  </si>
  <si>
    <t>НЗ000196</t>
  </si>
  <si>
    <t>23:07:0104000:1558</t>
  </si>
  <si>
    <t>регистрационная запись № 23:07:0104000:1558-23/247/2022-3 от 07.09.2022, ст. 56 ФЗ от 13.07.2015 № 218-ФЗ "О гос. регистрации недижимости"</t>
  </si>
  <si>
    <t>НЗ000197</t>
  </si>
  <si>
    <t>23:07:0104000:1561</t>
  </si>
  <si>
    <t>регистрационная запись № 23:07:0104000:1561-23/247/2022-3 от 07.09.2022, ст. 56 ФЗ от 13.07.2015 № 218-ФЗ "О гос. регистрации недижимости"</t>
  </si>
  <si>
    <t>НЗ000198</t>
  </si>
  <si>
    <t>Российская Федерация, Краснодарский край, Динской муниципальный район, Нововеличковское сельское поселение, станица Воронцовская, улица Угольная, земельный участок 2А</t>
  </si>
  <si>
    <t>земли сельскохозяйственного назначения</t>
  </si>
  <si>
    <t>23:07:0000000:4408</t>
  </si>
  <si>
    <t>регистрационная запись № 23:07:0000000:4408-23/247/2022-1 от 29.09.2022, постановление АМОДР от 07.09.2022 № 2264 «О предоставлении…в ПБП.."</t>
  </si>
  <si>
    <t>Земельный участок, вид разрешенного использования - для сельскохозяйственного производства</t>
  </si>
  <si>
    <t>Земельный участок, вид разрешенного использования - Для сельскохозяйственного использования</t>
  </si>
  <si>
    <t>353213 Краснодарский край, Динской район, ст. Воронцовская, ул. Пушкина, 20В</t>
  </si>
  <si>
    <t>23:07:0000000:4487</t>
  </si>
  <si>
    <t>решение Совета от 19.05.2010 г. № 69-8/2, регистрационная запись 23:07:0000000:4487-23/247/2022-1 от 13.12.2022</t>
  </si>
  <si>
    <t>Договор аренды № 1, регистрационная запись 23:07:0101045:284-23/247/2021-2 от 29.06.2021</t>
  </si>
  <si>
    <t>НЗ000199</t>
  </si>
  <si>
    <t>Российская Федерация, Краснодарский край, Динской муниципальный район, Нововеличковское сельское поселение, станица Воронцовская, улица Пушкина, земельный участок 20А</t>
  </si>
  <si>
    <t>23:07:0102008:408</t>
  </si>
  <si>
    <t xml:space="preserve">закон КК от 28.07.2006 г. № 1096-КЗ, акт приема-передачи от 13.10.2006, регистрационная запись 23:07:0102008:408-23/247/2022-1 от 23.12.2022                                                              </t>
  </si>
  <si>
    <t>0000656</t>
  </si>
  <si>
    <t>автобус, идентификационный номер (VIN) Y7BA09204CB010510, 2012 года выпуска, марка, модель ТС А09204, модель, № двигателя 4НК1-ХS 947483, шасси (рама) отсутствуют, кузов Y7BA09204CB010510, цвет кузова желтый, мощность двигателя л.с. (кВт) 175.4 (129), рабочий объем двигателя 5193 куб.см, тип двигателя дизельный, экологический класс третий, разрешенная максимальная масса 8870 кг, масса без нагрузки 5250 кг</t>
  </si>
  <si>
    <t>353212, Краснодарский край, Динской район, ст. Нововеличковская ул. Южная, 1, стр. 1</t>
  </si>
  <si>
    <t>НЗ000200</t>
  </si>
  <si>
    <t>23:07:0104000:2784</t>
  </si>
  <si>
    <t>регистрационная запись № 23:07:0104000:2784-23/247/2023-1
от 17.01.2023, постановление АМОДР от 09.01.2023 № 26 «О предоставлении…в ПБП.."</t>
  </si>
  <si>
    <t>353212, Краснодарский край. Динской район, ст. Нововеличковская, проезд Выгонный</t>
  </si>
  <si>
    <t>договор пожертвования от 25.01.2021, постановление от 10.02.2021 № 40</t>
  </si>
  <si>
    <t>Иное движимое имущество</t>
  </si>
  <si>
    <t>Российская Федерация, Краснодарский край, Динской муниципальный район, Нововеличковское сельское поселение, станица Нововеличковская, Колос территория, земельный участок 1</t>
  </si>
  <si>
    <t>постановление АНСП от 09.08.2021 г. № 231</t>
  </si>
  <si>
    <t>Муниципальное бюджетное учреждение по физическому развитию "Спорт" (МБУ "Спорт")                               ИНН 2330039539,                  КПП 233001001,        ОГРН 1102330000750, ОКВЭД 93.1</t>
  </si>
  <si>
    <r>
      <t>Скорбящая мать (</t>
    </r>
    <r>
      <rPr>
        <b/>
        <sz val="10"/>
        <rFont val="Times New Roman"/>
        <family val="1"/>
        <charset val="204"/>
      </rPr>
      <t>памятник истории и культуры</t>
    </r>
    <r>
      <rPr>
        <sz val="10"/>
        <rFont val="Times New Roman"/>
        <family val="1"/>
        <charset val="204"/>
      </rPr>
      <t>)</t>
    </r>
  </si>
  <si>
    <r>
      <rPr>
        <b/>
        <sz val="10"/>
        <rFont val="Times New Roman"/>
        <family val="1"/>
        <charset val="204"/>
      </rPr>
      <t>Договор БП № 20/1 от 08.01.2018 (01.01.2018-31.12.2021) ОМВД России по ДР</t>
    </r>
    <r>
      <rPr>
        <sz val="10"/>
        <rFont val="Times New Roman"/>
        <family val="1"/>
        <charset val="204"/>
      </rPr>
      <t>,  Договор БП № 2 от 23.12.2019 (01.01.2020 - 31.12.2024) Казачество</t>
    </r>
  </si>
  <si>
    <t>Оперативное Управление МБУ "Культура" пост № 182 от 01.07.2021</t>
  </si>
  <si>
    <r>
      <t xml:space="preserve">решение Совета НСП от 15.10.2013 № 359-43/2, регистрационная запись </t>
    </r>
    <r>
      <rPr>
        <b/>
        <sz val="12"/>
        <rFont val="Times New Roman"/>
        <family val="1"/>
        <charset val="204"/>
      </rPr>
      <t>№ 23-23-31/100/2013-293  от 30.09.2013  (собственность)</t>
    </r>
  </si>
  <si>
    <t>автобусная остановка (остановочная площадка с твердым покрытием, посадочная площадка, павильон)</t>
  </si>
  <si>
    <t>акт приемки законченного строительством объекта от 09.11.2015,                                                  постановление админ НСП от 18.10.2016 № 495, регистрационная запись 23:07:0000000:4606-23/247/2023-1 от 12.04.2023</t>
  </si>
  <si>
    <t>23:07:0000000:4606</t>
  </si>
  <si>
    <t>23:07:0000000:4591</t>
  </si>
  <si>
    <t>НС0000111</t>
  </si>
  <si>
    <t>Ливневая (дождевая) канализация</t>
  </si>
  <si>
    <t>23:07:0000000:4024</t>
  </si>
  <si>
    <t>Российская Федерация, Краснодарский край, Динской район, ст-ца Нововеличковская, в границах улиц Красная и Советская</t>
  </si>
  <si>
    <t>решение Динского районного суда Краснодарского края 2-226/2023 от 09.02.2023, регистрационная запись 23:07:0000000:4024-23/247/2023-2 от 07.04.2023</t>
  </si>
  <si>
    <t>НС0000112</t>
  </si>
  <si>
    <t>Уличное освещение                                          ул. Центральная - ул. Набережная - ул. Зеленая п. Дальний</t>
  </si>
  <si>
    <t>353216, Краснодарский край, Динской район, п. Дальний ул. Центральная - ул. Набережная - ул. Зеленая</t>
  </si>
  <si>
    <t>акт об осуществлении технологичнского присоединения от 16.11.2021 № 621266, акт допуска в эксплуатацию прибора учета электрической энергии № 629196 от 16.11.2021</t>
  </si>
  <si>
    <t>Уличное освещение                                          ул. Красная - ул. Южная - ул. Пушкина - ул. Садовая                                          ст. Нововеличковская</t>
  </si>
  <si>
    <t>353212, Краснодарский край, Динской район, ст. Нововеличковская, ул. Красная - ул. Южная -  ул. Пушкина - ул. Садовая</t>
  </si>
  <si>
    <t>Уличное освещение                                          ул. Красная - ул. Братская - ул. Ленина                                               ст. Нововеличковская</t>
  </si>
  <si>
    <t>353212, Краснодарский край, Динской район, ст. Нововеличковская, ул. Красная - ул. Братская - ул. Ленина</t>
  </si>
  <si>
    <t>Уличное освещение                                          ул. Ровная - ул. Космонавтов - пер. Комсонавтов- пер. Ровный - ул. Крупской - ул. Колхозная  ул. Краснодарская                                        ст. Воронцовская</t>
  </si>
  <si>
    <t>353213, Краснодарский край, Динской район, ст. Воронцовская, ул. Ровная - ул. Космонавтов - пер. Комсонавтов- пер. Ровный - ул. Крупской - ул. Колхозная  ул. Краснодарская</t>
  </si>
  <si>
    <t>Уличное освещение                                          ул. Таманская - ул. Свердлова - ул. Медведовская                                        ст. Нововеличковская</t>
  </si>
  <si>
    <t xml:space="preserve">353212, Краснодарский край, Динской район, ст. Нововеличковская, ул. Таманская -  ул. Свердлова - ул. Медведовская     </t>
  </si>
  <si>
    <t>Уличное освещение                                      ул. Бежко - ул.Демьяна Бедного                                         ст. Нововеличковская</t>
  </si>
  <si>
    <t>353212, Краснодарский край, Динской район, ст. Нововеличковская, ул. Бежко - ул.Демьяна Бедного</t>
  </si>
  <si>
    <t>Уличное освещение ул. Свердлова, 30А  (раздевалка стадиона), инв. № 1101060073</t>
  </si>
  <si>
    <t>ст. Нововеличковская, ул. Свердлова, 30А</t>
  </si>
  <si>
    <t>НС0000113</t>
  </si>
  <si>
    <t>Уличное освещение                                          ул. Фрунзе ст. Нововеличковская</t>
  </si>
  <si>
    <t xml:space="preserve">353212, Краснодарский край, Динской район, ст. Нововеличковская,     ул. Фрунзе </t>
  </si>
  <si>
    <t>акт об осуществлении технологичнского присоединения от 23.09.2022 № 689500, акт допуска в эксплуатацию прибора учета электрической энергии № 702812 от 23.09.2022</t>
  </si>
  <si>
    <t>НС0000114</t>
  </si>
  <si>
    <t>Уличное освещение                                          ул. Толстого, ст. Нововеличковская</t>
  </si>
  <si>
    <t>353212, Краснодарский край, Динской район, ст. Нововеличковская,     ул. Толстого</t>
  </si>
  <si>
    <t>акт об осуществлении технологичнского присоединения от 23.09.2022 № 689512, акт допуска в эксплуатацию прибора учета электрической энергии № 702800 от 23.09.2022</t>
  </si>
  <si>
    <t>НС0000115</t>
  </si>
  <si>
    <t>Уличное освещение                                          ул. Тургенева, ст. Нововеличковская</t>
  </si>
  <si>
    <t>353212, Краснодарский край, Динской район, ст. Нововеличковская,     ул. Тургенева</t>
  </si>
  <si>
    <t>акт об осуществлении технологичнского присоединения от 23.09.2022 № 689510, акт допуска в эксплуатацию прибора учета электрической энергии № 702806 от 23.09.2022</t>
  </si>
  <si>
    <t>НС0000116</t>
  </si>
  <si>
    <t>Уличное освещение                                          ул. Советская, ст. Нововеличковская</t>
  </si>
  <si>
    <t>353212, Краснодарский край, Динской район, ст. Нововеличковская,     ул. Советская</t>
  </si>
  <si>
    <t>акт об осуществлении технологичнского присоединения от 23.09.2022 № 689506, акт допуска в эксплуатацию прибора учета электрической энергии № 702820 от 23.09.2022</t>
  </si>
  <si>
    <t>1,35 км Дальний</t>
  </si>
  <si>
    <t>Дорога - протяженность гравий  0,5 км, грунт 0,5 км</t>
  </si>
  <si>
    <t>Дорога - протяженность  гравий-1,5 км</t>
  </si>
  <si>
    <t>дорожное полотно - протяженность гравий 1,696 км, асфальтобетон 0,127</t>
  </si>
  <si>
    <t xml:space="preserve">Дорога - протяженность гравий 2,1 км </t>
  </si>
  <si>
    <t>Дорога - протяженность гравий 0,25 км</t>
  </si>
  <si>
    <t>Дорога - протяженность гравий - 0,45 км,  грунт 0,2 км</t>
  </si>
  <si>
    <t>Дорога - протяженность гравий 0,65 км</t>
  </si>
  <si>
    <t>Дорога - протяженность гравий 1,0 км</t>
  </si>
  <si>
    <t>Дорога - протяженность гравий 2,2 км</t>
  </si>
  <si>
    <t xml:space="preserve">Дорога - протяженность гравий 0,8 км </t>
  </si>
  <si>
    <t>Дорога - протяженность гравий 0,2 км</t>
  </si>
  <si>
    <t>1,35</t>
  </si>
  <si>
    <t>30,224</t>
  </si>
  <si>
    <t>Дорога - протяженность гравий 1,95 км</t>
  </si>
  <si>
    <t>Уличное освещение                                          ул. Красная - ул. Юности - ул. Студенческая - ул. Береговая - ул. Земляничная - пер. Земляничный - ул. Садовая - ул. Крайняя  п. Найдорф</t>
  </si>
  <si>
    <t xml:space="preserve">353216, Краснодарский край, Динской район, пос. Найдорф, ул. Красная - ул. Юности - ул. Студенческая - ул. Береговая - ул. Земляничная - пер. Земляничный - ул. Садовая - ул. Крайняя  </t>
  </si>
  <si>
    <t>Уличное освещение                                          ул. Мира - ул. Набережная -ул. Центральная - пер. Тепличный п. Найдорф</t>
  </si>
  <si>
    <t>353216, Краснодарский край, Динской район, пос. Найдорф, ул. Мира - ул. Набережная - ул. Центральная - пер. Тепличный</t>
  </si>
  <si>
    <t>Дорога - протяженность гравий 0,998 км</t>
  </si>
  <si>
    <t>НЗ000201</t>
  </si>
  <si>
    <t>земельный участок, вид разрешенного использования - улично-дорожная сеть</t>
  </si>
  <si>
    <t>Российская Федерация, Краснодарский край, Динской  район, станица Нововеличковская, улица Мышастовская</t>
  </si>
  <si>
    <t>23:07:0101010:242</t>
  </si>
  <si>
    <t>регистрационная запись № 23:07:0101010:242-23/247/2023-14
от 31.03.2023, договор безвозмездной передачи земельного участка с расположенным на нем объектом "дорога"</t>
  </si>
  <si>
    <t>Краснодарский край, Динской район, ст. Нововеличковская, ул. Красная, 55Г</t>
  </si>
  <si>
    <t>Решение Совета НСП от 05.04.2013 № 318-39/2; акт приема-передачи от 30.04.2013, Свидетельство о гос.регистрации 23-АМ № 133865 от 17.10.2013, регистрационная запись 23-23-31/108/2013-196 от 17.10.2013</t>
  </si>
  <si>
    <t>Краснодарский край Динской район ст.Нововеличковская от водозабора(точка подключения) по ул. Южной, по ул. Городской, ул. Короткой до пересечения с ул. Красной</t>
  </si>
  <si>
    <t>постановление Адм.НСП от 01.09.2014 № 370, от 19.09.2014 № 401, разрешение на ввод объекта в эксплуатацию от 18.08.2014 № Ru 23508305-42, регистрационная запись 23:07:0000000:4591-23/247/2023-1 от 10.03.2023</t>
  </si>
  <si>
    <t xml:space="preserve"> 575 640 ,00</t>
  </si>
  <si>
    <t>0000658</t>
  </si>
  <si>
    <t>0000657</t>
  </si>
  <si>
    <t>автомобиль НИССАН МАКСИМА, идентификационный номер (VIN) JNCAUA33U0063110, 2001 года выпуска, марка, модель НИССАН МАКСИМА, наименование (тип ТС) легковые автомобили седан, модель,                       № двигателя VQ20 288143A, шасси (рама) отсутствует, кузов JNCAUA33U0063110, цвет кузова черный, мощность двигателя 140, рабочий объем двигателя 1995 куб.см, тип двигателя бензиновый, экологический класс НУ, разрешенная максимальная масса 2015 кг, масса без нагрузки 1330 кг</t>
  </si>
  <si>
    <t>автомобиль КИА МАДЖЕНТИС (GD2222), идентификационный номер (VIN) X4XGD222250001092, 2005 года выпуска, марка, модель КИА МАДЖЕНТИС (GD2222), наименование (тип ТС) седан, модель, № двигателя G4JP4-159887, шасси (рама) отсутствует, кузов 0001092, цвет кузова зеленый, мощность двигателя 136, рабочий объем двигателя 1997 куб.см, тип двигателя бензиновый, разрешенная максимальная масса 1985 кг, масса без нагрузки 1478 кг</t>
  </si>
  <si>
    <t>1 267 560,24</t>
  </si>
  <si>
    <t>решение Совета муниципального образования Динской район от 26 июля 2023 года № 411-45/4 «О передаче ...», акт приема-передачи движимого имущества от 1 августа 2023 года</t>
  </si>
  <si>
    <t>Здание нежилое, здание котельной № 34 с оборудованием, инв. № 000000330</t>
  </si>
  <si>
    <t xml:space="preserve">Нежилое здание </t>
  </si>
  <si>
    <t>421 481,06</t>
  </si>
  <si>
    <t>98 268,9</t>
  </si>
  <si>
    <t>земельный участок, вид разрешенного использования - хранение автотранспорта</t>
  </si>
  <si>
    <t>267 987,28</t>
  </si>
  <si>
    <t>703 482,5</t>
  </si>
  <si>
    <t>435 456,16</t>
  </si>
  <si>
    <t>НД000115</t>
  </si>
  <si>
    <t>дорога – протяженность гравий 0,34 км</t>
  </si>
  <si>
    <t>Краснодарский край, Динской район, станица Нововеличковская, переулок Пушкина</t>
  </si>
  <si>
    <t>НД000116</t>
  </si>
  <si>
    <t>дорога – протяженность гравий 0,20 км</t>
  </si>
  <si>
    <t>Краснодарский край, Динской район, станица Нововеличковская, переулок Приймака</t>
  </si>
  <si>
    <t>акт приемки выполненных работ от 12.10.2023, постановление от 13.11.2023                                           № 385</t>
  </si>
  <si>
    <t>НД000117</t>
  </si>
  <si>
    <t>дорога – протяженность гравий 0,15 км</t>
  </si>
  <si>
    <t>Краснодарский край, Динской район, станица Воронцовская, переулок Угольный</t>
  </si>
  <si>
    <t>акт приемки выполненных работ от 22.06.2021, постановление от                                                            №</t>
  </si>
  <si>
    <t>Трактор марка, модель Беларус 82.1, заводской номер, идентификационный номер машины (VIN или PIN) Y4R900Z01P1137437, 2023 года выпуска, тип двигателя Двигатель внутреннего сгорания, модель, № двигателя Д-243S2, 225557, рабочий объем двигателя 4750 см³, мощность двигателя 60,0 (81,6) кВт (л.с.), цвет машины Синий, максимальная технически допустимая масса 6500 кг, максимальная конструктивная скорость 34.30 км/ч, габаритные размеры мм 3930x1970x2800</t>
  </si>
  <si>
    <t>0000659</t>
  </si>
  <si>
    <t>НД000118</t>
  </si>
  <si>
    <t>НД000119</t>
  </si>
  <si>
    <t>НД000120</t>
  </si>
  <si>
    <t>НД000121</t>
  </si>
  <si>
    <t>НД000122</t>
  </si>
  <si>
    <t>дорога – протяженность гравий 0,188 км</t>
  </si>
  <si>
    <t>Краснодарский край, Динской район, поселок Найдорф, переулок Тепличный</t>
  </si>
  <si>
    <t xml:space="preserve">постановление от </t>
  </si>
  <si>
    <t>дорога – протяженность гравий 0,142 км</t>
  </si>
  <si>
    <t>Краснодарский край, Динской район, поселок Найдорф, переулок Студенческий</t>
  </si>
  <si>
    <t>дорога – протяженность гравий 0,082 км</t>
  </si>
  <si>
    <t>Краснодарский край, Динской район, поселок Найдорф, переулок Цветочный</t>
  </si>
  <si>
    <t>дорога – протяженность гравий 0,200 км</t>
  </si>
  <si>
    <t>Краснодарский край, Динской район, станица Нововеличковская, переулок Нижний</t>
  </si>
  <si>
    <t>дорога – протяженность гравий 0,180 км</t>
  </si>
  <si>
    <t>Краснодарский край, Динской район, станица Воронцовская, переулок Тихий</t>
  </si>
  <si>
    <t>ПРОТЯЖЕННОСТЬ ДОРОГ 109,07</t>
  </si>
  <si>
    <t>16,396</t>
  </si>
  <si>
    <t>5,442</t>
  </si>
  <si>
    <t>83,166 км Нововел</t>
  </si>
  <si>
    <t>16,396 км Воронцовская</t>
  </si>
  <si>
    <t>8,158 км Найдорф</t>
  </si>
  <si>
    <r>
      <rPr>
        <b/>
        <sz val="12"/>
        <rFont val="Times New Roman"/>
        <family val="1"/>
        <charset val="204"/>
      </rPr>
      <t>подраздел 1.1. муниципальное недвижимое имущество</t>
    </r>
    <r>
      <rPr>
        <sz val="10"/>
        <rFont val="Times New Roman"/>
        <family val="1"/>
        <charset val="204"/>
      </rPr>
      <t>, находящееся в муниципальной собственности недвижимое имущество (здание, строение, сооружение или объект незавершенного строительства, земельный участок, жилое, нежилое помещение или иной прочно связанный с землей объект, перемещение которого без соразмерного ущерба его назначению невозможно, либо иное имущество, отнесенное законом к недвижимости) по состоянию на 01.01.2024</t>
    </r>
  </si>
  <si>
    <r>
      <rPr>
        <b/>
        <sz val="14"/>
        <rFont val="Times New Roman"/>
        <family val="1"/>
        <charset val="204"/>
      </rPr>
      <t>муниципальное особо ценное движимое имущество</t>
    </r>
    <r>
      <rPr>
        <b/>
        <sz val="12"/>
        <rFont val="Times New Roman"/>
        <family val="1"/>
        <charset val="204"/>
      </rPr>
      <t>,</t>
    </r>
    <r>
      <rPr>
        <sz val="12"/>
        <rFont val="Times New Roman"/>
        <family val="1"/>
        <charset val="204"/>
      </rPr>
      <t xml:space="preserve"> находящееся в муниципальной собственности </t>
    </r>
    <r>
      <rPr>
        <b/>
        <sz val="12"/>
        <rFont val="Times New Roman"/>
        <family val="1"/>
        <charset val="204"/>
      </rPr>
      <t>д</t>
    </r>
    <r>
      <rPr>
        <sz val="12"/>
        <rFont val="Times New Roman"/>
        <family val="1"/>
        <charset val="204"/>
      </rPr>
      <t>вижимое имущество, либо иное не относящееся к недвижимости имущество, стоимость которого превышает размер, установленный решениями представительных органов соответствующих муниципальных образований, а также особо ценное движимое имущество, закрепленное за автономными и бюджетными муниципальными учреждениями по сосотоянию на 01.01.2024</t>
    </r>
  </si>
  <si>
    <t>муниципальные унитарные предприятия, муниципальные учреждения, хозяйственные общества, товарищества, акции, доли (вклады) в уставном (складочном) капитале которых принадлежат муниципальным образованиям, иные юридические лица, учредителем (участником) которых является муниципальное образование по состоянию на 01.01.2024</t>
  </si>
  <si>
    <t>10368477.76</t>
  </si>
  <si>
    <t>1978309.45</t>
  </si>
  <si>
    <t>262507.09</t>
  </si>
  <si>
    <t>25333.60</t>
  </si>
  <si>
    <t>решение Совета НСП от 19.12.2019 г. № 25-6/4           пос.адм. НСП ДР 18.12.2023                  №465</t>
  </si>
  <si>
    <t xml:space="preserve">решение Совета МО Др от 25.02.2009г. № 874-53\1,                                   решение Совета Нсп от 07.03.2009г. № 48.2, акт приема-передачи от 06.03.2009  пост.адм.НСП ДР от 18.12.2023 № 465                   </t>
  </si>
  <si>
    <t>решение Совета НСП от 28.09.2021 № 143-36/4      пост.адм. НСП от 18.12.2023 № 465</t>
  </si>
  <si>
    <t>решение Совета НСП от 25.12.2014 №35-5/3   пост.адм. НСП от 18.12.2023 № 465</t>
  </si>
  <si>
    <t>Пост. адм НСП от 10.02.2010 № 24, решение Совета НСП 19.05.2010 № 70-8/2   пост.адм. НСП от 18.12.2023 № 465</t>
  </si>
  <si>
    <t>пост. адм НСП от 27.12.2021 № 395, акт приемки выполненных работ № 1 от 30.11.2021 пост.адм. НСП от 18.12.2023 № 465</t>
  </si>
  <si>
    <t xml:space="preserve">пост. адм НСП от 27.12.2021 № 395, акт приемки выполненных работ № 2 от 21.12.2021   </t>
  </si>
  <si>
    <t>решение Совета МО ДР от 23.11.2022 № 316-34/4, акт приема-передачи от 30.11.2022, Постановление от 16.01.2023 № 04 постановление от 13.12.2023 № 460</t>
  </si>
  <si>
    <r>
      <t xml:space="preserve">закон КК от 28.07.2006 г. № 1096-КЗ, акт приема-передачи от 13.10.2006, Решение Совета НСП от 05.04.2013 № 318-39/2; акт приема-передачи от 30.04.2013, </t>
    </r>
    <r>
      <rPr>
        <b/>
        <sz val="10"/>
        <rFont val="Times New Roman"/>
        <family val="1"/>
        <charset val="204"/>
      </rPr>
      <t>Свидетельство о гос.регистрации 23-АЛ № 844255 от 26.06.2013</t>
    </r>
  </si>
  <si>
    <r>
      <t>Братская могила 42 советских воинов, погибших в боях с фашистскими захватчиками, 1943 года (</t>
    </r>
    <r>
      <rPr>
        <b/>
        <sz val="10"/>
        <rFont val="Times New Roman"/>
        <family val="1"/>
        <charset val="204"/>
      </rPr>
      <t>памятник истории и культуры</t>
    </r>
    <r>
      <rPr>
        <sz val="10"/>
        <rFont val="Times New Roman"/>
        <family val="1"/>
        <charset val="204"/>
      </rPr>
      <t>)</t>
    </r>
  </si>
  <si>
    <r>
      <t>Братская могила 224 советских воинов, погибших в боях с фашистскими захватчиками, 1943 года (</t>
    </r>
    <r>
      <rPr>
        <b/>
        <sz val="10"/>
        <rFont val="Times New Roman"/>
        <family val="1"/>
        <charset val="204"/>
      </rPr>
      <t>памятник истории и культуры</t>
    </r>
    <r>
      <rPr>
        <sz val="10"/>
        <rFont val="Times New Roman"/>
        <family val="1"/>
        <charset val="204"/>
      </rPr>
      <t>)</t>
    </r>
  </si>
  <si>
    <r>
      <t>Братская могила 3 красных партизан и 2 красноармейцев, погибших за власть Советов годы гражданской войны, 1918-1920 годов (</t>
    </r>
    <r>
      <rPr>
        <b/>
        <sz val="10"/>
        <rFont val="Times New Roman"/>
        <family val="1"/>
        <charset val="204"/>
      </rPr>
      <t>памятник истории и культуры</t>
    </r>
    <r>
      <rPr>
        <sz val="10"/>
        <rFont val="Times New Roman"/>
        <family val="1"/>
        <charset val="204"/>
      </rPr>
      <t>)</t>
    </r>
  </si>
  <si>
    <r>
      <t xml:space="preserve">Решение Совета НСП от 05.04.2013 № 318-39/2; акт приема-передачи от 30.04.2013, </t>
    </r>
    <r>
      <rPr>
        <b/>
        <sz val="10"/>
        <rFont val="Times New Roman"/>
        <family val="1"/>
        <charset val="204"/>
      </rPr>
      <t>регистрационная запись 23-23-31/047/2013-477 от 24.06.2013</t>
    </r>
  </si>
  <si>
    <r>
      <t>нежилое здание (</t>
    </r>
    <r>
      <rPr>
        <b/>
        <sz val="10"/>
        <rFont val="Times New Roman"/>
        <family val="1"/>
        <charset val="204"/>
      </rPr>
      <t>памятник истории и культуры</t>
    </r>
    <r>
      <rPr>
        <sz val="10"/>
        <rFont val="Times New Roman"/>
        <family val="1"/>
        <charset val="204"/>
      </rPr>
      <t>), инв. № 110112000000002           1913 год постройки</t>
    </r>
  </si>
  <si>
    <r>
      <t>Здание администрации Нововеличковского сельского поселения (сельсовет) (</t>
    </r>
    <r>
      <rPr>
        <b/>
        <sz val="10"/>
        <rFont val="Times New Roman"/>
        <family val="1"/>
        <charset val="204"/>
      </rPr>
      <t>памятник истории и культуры</t>
    </r>
    <r>
      <rPr>
        <sz val="10"/>
        <rFont val="Times New Roman"/>
        <family val="1"/>
        <charset val="204"/>
      </rPr>
      <t>), инв. № 000000000000002            15.07.1890 год постройки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</si>
</sst>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_ ;[Red]\-#,##0.00\ "/>
    <numFmt numFmtId="167" formatCode="#,##0.000"/>
  </numFmts>
  <fonts count="49" x14ac:knownFonts="1">
    <font>
      <sz val="11"/>
      <color theme="1"/>
      <name val="Calibri"/>
      <family val="2"/>
      <charset val="204"/>
      <scheme val="minor"/>
    </font>
    <font>
      <sz val="14"/>
      <color theme="1"/>
      <name val="Times New Roman"/>
      <family val="1"/>
      <charset val="204"/>
    </font>
    <font>
      <b/>
      <sz val="14"/>
      <color theme="1"/>
      <name val="Times New Roman"/>
      <family val="1"/>
      <charset val="204"/>
    </font>
    <font>
      <sz val="14"/>
      <color theme="1"/>
      <name val="Calibri"/>
      <family val="2"/>
      <charset val="204"/>
      <scheme val="minor"/>
    </font>
    <font>
      <sz val="12"/>
      <name val="Times New Roman"/>
      <family val="1"/>
      <charset val="204"/>
    </font>
    <font>
      <sz val="12"/>
      <color indexed="8"/>
      <name val="Times New Roman"/>
      <family val="1"/>
      <charset val="204"/>
    </font>
    <font>
      <sz val="12"/>
      <color theme="1"/>
      <name val="Times New Roman"/>
      <family val="1"/>
      <charset val="204"/>
    </font>
    <font>
      <sz val="8"/>
      <color indexed="8"/>
      <name val="Arial"/>
      <family val="2"/>
      <charset val="204"/>
    </font>
    <font>
      <b/>
      <sz val="11"/>
      <color theme="1"/>
      <name val="Calibri"/>
      <family val="2"/>
      <charset val="204"/>
      <scheme val="minor"/>
    </font>
    <font>
      <b/>
      <sz val="12"/>
      <color theme="1"/>
      <name val="Times New Roman"/>
      <family val="1"/>
      <charset val="204"/>
    </font>
    <font>
      <b/>
      <sz val="12"/>
      <color indexed="8"/>
      <name val="Times New Roman"/>
      <family val="1"/>
      <charset val="204"/>
    </font>
    <font>
      <sz val="14"/>
      <color theme="0"/>
      <name val="Times New Roman"/>
      <family val="1"/>
      <charset val="204"/>
    </font>
    <font>
      <sz val="14"/>
      <color rgb="FFFF0000"/>
      <name val="Times New Roman"/>
      <family val="1"/>
      <charset val="204"/>
    </font>
    <font>
      <sz val="12"/>
      <color rgb="FFFF0000"/>
      <name val="Times New Roman"/>
      <family val="1"/>
      <charset val="204"/>
    </font>
    <font>
      <sz val="10"/>
      <name val="Times New Roman"/>
      <family val="1"/>
      <charset val="204"/>
    </font>
    <font>
      <b/>
      <sz val="12"/>
      <name val="Times New Roman"/>
      <family val="1"/>
      <charset val="204"/>
    </font>
    <font>
      <sz val="10"/>
      <name val="Arial"/>
      <family val="2"/>
      <charset val="204"/>
    </font>
    <font>
      <sz val="14"/>
      <name val="Times New Roman"/>
      <family val="1"/>
      <charset val="204"/>
    </font>
    <font>
      <sz val="18"/>
      <name val="Times New Roman"/>
      <family val="1"/>
      <charset val="204"/>
    </font>
    <font>
      <sz val="14"/>
      <name val="Arial"/>
      <family val="2"/>
      <charset val="204"/>
    </font>
    <font>
      <b/>
      <sz val="10"/>
      <name val="Times New Roman"/>
      <family val="1"/>
      <charset val="204"/>
    </font>
    <font>
      <sz val="10"/>
      <color indexed="10"/>
      <name val="Arial"/>
      <family val="2"/>
      <charset val="204"/>
    </font>
    <font>
      <sz val="12"/>
      <name val="Arial"/>
      <family val="2"/>
      <charset val="204"/>
    </font>
    <font>
      <b/>
      <sz val="14"/>
      <name val="Times New Roman"/>
      <family val="1"/>
      <charset val="204"/>
    </font>
    <font>
      <b/>
      <sz val="14"/>
      <color rgb="FFFF0000"/>
      <name val="Times New Roman"/>
      <family val="1"/>
      <charset val="204"/>
    </font>
    <font>
      <b/>
      <sz val="10"/>
      <name val="Arial"/>
      <family val="2"/>
      <charset val="204"/>
    </font>
    <font>
      <sz val="8"/>
      <name val="Arial"/>
      <family val="2"/>
    </font>
    <font>
      <sz val="24"/>
      <name val="Times New Roman"/>
      <family val="1"/>
      <charset val="204"/>
    </font>
    <font>
      <sz val="13"/>
      <name val="Times New Roman"/>
      <family val="1"/>
      <charset val="204"/>
    </font>
    <font>
      <b/>
      <sz val="24"/>
      <name val="Times New Roman"/>
      <family val="1"/>
      <charset val="204"/>
    </font>
    <font>
      <b/>
      <sz val="14"/>
      <name val="Arial"/>
      <family val="2"/>
      <charset val="204"/>
    </font>
    <font>
      <sz val="13"/>
      <color theme="1"/>
      <name val="Times New Roman"/>
      <family val="1"/>
      <charset val="204"/>
    </font>
    <font>
      <strike/>
      <sz val="12"/>
      <color theme="1"/>
      <name val="Times New Roman"/>
      <family val="1"/>
      <charset val="204"/>
    </font>
    <font>
      <strike/>
      <sz val="12"/>
      <name val="Times New Roman"/>
      <family val="1"/>
      <charset val="204"/>
    </font>
    <font>
      <sz val="11"/>
      <name val="Calibri"/>
      <family val="2"/>
      <charset val="204"/>
      <scheme val="minor"/>
    </font>
    <font>
      <sz val="10"/>
      <name val="Calibri"/>
      <family val="2"/>
      <charset val="204"/>
      <scheme val="minor"/>
    </font>
    <font>
      <sz val="11"/>
      <name val="Times New Roman"/>
      <family val="1"/>
      <charset val="204"/>
    </font>
    <font>
      <strike/>
      <sz val="10"/>
      <name val="Times New Roman"/>
      <family val="1"/>
      <charset val="204"/>
    </font>
    <font>
      <sz val="14"/>
      <name val="Calibri"/>
      <family val="2"/>
      <charset val="204"/>
      <scheme val="minor"/>
    </font>
    <font>
      <b/>
      <sz val="12"/>
      <name val="Calibri"/>
      <family val="2"/>
      <charset val="204"/>
      <scheme val="minor"/>
    </font>
    <font>
      <sz val="12"/>
      <name val="Calibri"/>
      <family val="2"/>
      <charset val="204"/>
      <scheme val="minor"/>
    </font>
    <font>
      <b/>
      <sz val="11"/>
      <name val="Calibri"/>
      <family val="2"/>
      <charset val="204"/>
      <scheme val="minor"/>
    </font>
    <font>
      <b/>
      <sz val="16"/>
      <name val="Times New Roman"/>
      <family val="1"/>
      <charset val="204"/>
    </font>
    <font>
      <sz val="10"/>
      <color theme="9" tint="-0.249977111117893"/>
      <name val="Times New Roman"/>
      <family val="1"/>
      <charset val="204"/>
    </font>
    <font>
      <sz val="11"/>
      <color theme="9" tint="-0.249977111117893"/>
      <name val="Calibri"/>
      <family val="2"/>
      <charset val="204"/>
      <scheme val="minor"/>
    </font>
    <font>
      <sz val="10"/>
      <color rgb="FF0070C0"/>
      <name val="Times New Roman"/>
      <family val="1"/>
      <charset val="204"/>
    </font>
    <font>
      <sz val="11"/>
      <color rgb="FF0070C0"/>
      <name val="Calibri"/>
      <family val="2"/>
      <charset val="204"/>
      <scheme val="minor"/>
    </font>
    <font>
      <b/>
      <sz val="22"/>
      <name val="Times New Roman"/>
      <family val="1"/>
      <charset val="204"/>
    </font>
    <font>
      <b/>
      <u/>
      <sz val="12"/>
      <name val="Times New Roman"/>
      <family val="1"/>
      <charset val="204"/>
    </font>
  </fonts>
  <fills count="19">
    <fill>
      <patternFill patternType="none"/>
    </fill>
    <fill>
      <patternFill patternType="gray125"/>
    </fill>
    <fill>
      <patternFill patternType="solid">
        <fgColor indexed="9"/>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70C0"/>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indexed="26"/>
        <bgColor indexed="64"/>
      </patternFill>
    </fill>
    <fill>
      <patternFill patternType="solid">
        <fgColor rgb="FFFFFF66"/>
        <bgColor indexed="64"/>
      </patternFill>
    </fill>
    <fill>
      <patternFill patternType="solid">
        <fgColor theme="4" tint="0.79998168889431442"/>
        <bgColor indexed="64"/>
      </patternFill>
    </fill>
    <fill>
      <patternFill patternType="solid">
        <fgColor theme="3"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7" fillId="2" borderId="0">
      <alignment horizontal="center" vertical="center"/>
    </xf>
    <xf numFmtId="0" fontId="7" fillId="2" borderId="0">
      <alignment horizontal="left" vertical="top"/>
    </xf>
    <xf numFmtId="0" fontId="7" fillId="2" borderId="0">
      <alignment horizontal="right" vertical="top"/>
    </xf>
    <xf numFmtId="0" fontId="16" fillId="0" borderId="0"/>
    <xf numFmtId="0" fontId="26" fillId="0" borderId="0"/>
  </cellStyleXfs>
  <cellXfs count="399">
    <xf numFmtId="0" fontId="0" fillId="0" borderId="0" xfId="0"/>
    <xf numFmtId="0" fontId="1" fillId="0" borderId="0" xfId="0" applyFont="1"/>
    <xf numFmtId="0" fontId="1" fillId="0" borderId="2" xfId="0" applyFont="1" applyBorder="1" applyAlignment="1">
      <alignment vertical="top"/>
    </xf>
    <xf numFmtId="0" fontId="1" fillId="0" borderId="2" xfId="0" applyFont="1" applyBorder="1" applyAlignment="1">
      <alignment horizontal="center" vertical="top" wrapText="1"/>
    </xf>
    <xf numFmtId="0" fontId="3" fillId="0" borderId="0" xfId="0" applyFont="1"/>
    <xf numFmtId="0" fontId="1" fillId="0" borderId="1" xfId="0" applyFont="1" applyBorder="1" applyAlignment="1">
      <alignment horizontal="center" vertical="center" wrapText="1"/>
    </xf>
    <xf numFmtId="0" fontId="1" fillId="0" borderId="0" xfId="0" applyFont="1" applyAlignment="1">
      <alignment horizontal="left" vertical="top"/>
    </xf>
    <xf numFmtId="0" fontId="1" fillId="4" borderId="0" xfId="0" applyFont="1" applyFill="1"/>
    <xf numFmtId="0" fontId="1" fillId="7" borderId="0" xfId="0" applyFont="1" applyFill="1"/>
    <xf numFmtId="0" fontId="8" fillId="3" borderId="0" xfId="0" applyFont="1" applyFill="1"/>
    <xf numFmtId="0" fontId="1" fillId="6" borderId="0" xfId="0" applyFont="1" applyFill="1" applyAlignment="1">
      <alignment horizontal="left" vertical="top"/>
    </xf>
    <xf numFmtId="0" fontId="1" fillId="5" borderId="0" xfId="0" applyFont="1" applyFill="1" applyAlignment="1">
      <alignment horizontal="left" vertical="top"/>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6" borderId="2" xfId="0" applyFont="1" applyFill="1" applyBorder="1" applyAlignment="1">
      <alignment horizontal="left" vertical="top"/>
    </xf>
    <xf numFmtId="0" fontId="0" fillId="8" borderId="0" xfId="0" applyFill="1"/>
    <xf numFmtId="0" fontId="9" fillId="8" borderId="0" xfId="0" applyFont="1" applyFill="1" applyAlignment="1">
      <alignment vertical="center" wrapText="1"/>
    </xf>
    <xf numFmtId="0" fontId="2" fillId="8" borderId="0" xfId="0" applyFont="1" applyFill="1" applyAlignment="1">
      <alignment vertical="center" wrapText="1"/>
    </xf>
    <xf numFmtId="0" fontId="6" fillId="0" borderId="2" xfId="0" applyFont="1" applyBorder="1"/>
    <xf numFmtId="0" fontId="6" fillId="0" borderId="2" xfId="0" applyFont="1" applyBorder="1" applyAlignment="1">
      <alignment vertical="top"/>
    </xf>
    <xf numFmtId="0" fontId="6" fillId="8" borderId="2" xfId="0" applyFont="1" applyFill="1" applyBorder="1" applyAlignment="1">
      <alignment horizontal="center" vertical="top"/>
    </xf>
    <xf numFmtId="0" fontId="6" fillId="8" borderId="2" xfId="0" applyFont="1" applyFill="1" applyBorder="1" applyAlignment="1">
      <alignment horizontal="left" vertical="top" wrapText="1"/>
    </xf>
    <xf numFmtId="0" fontId="0" fillId="8" borderId="2" xfId="0" applyFill="1" applyBorder="1"/>
    <xf numFmtId="0" fontId="0" fillId="10" borderId="0" xfId="0" applyFill="1"/>
    <xf numFmtId="0" fontId="1" fillId="10" borderId="0" xfId="0" applyFont="1" applyFill="1"/>
    <xf numFmtId="0" fontId="1" fillId="11" borderId="0" xfId="0" applyFont="1" applyFill="1"/>
    <xf numFmtId="0" fontId="0" fillId="11" borderId="0" xfId="0" applyFill="1"/>
    <xf numFmtId="0" fontId="1" fillId="9" borderId="0" xfId="0" applyFont="1" applyFill="1"/>
    <xf numFmtId="0" fontId="1" fillId="6" borderId="2" xfId="0" applyFont="1" applyFill="1" applyBorder="1" applyAlignment="1">
      <alignment horizontal="left" vertical="top"/>
    </xf>
    <xf numFmtId="0" fontId="8" fillId="8" borderId="0" xfId="0" applyFont="1" applyFill="1"/>
    <xf numFmtId="0" fontId="1" fillId="8" borderId="0" xfId="0" applyFont="1" applyFill="1" applyAlignment="1">
      <alignment horizontal="center" vertical="top" wrapText="1"/>
    </xf>
    <xf numFmtId="0" fontId="3" fillId="8" borderId="0" xfId="0" applyFont="1" applyFill="1"/>
    <xf numFmtId="0" fontId="1" fillId="8" borderId="0" xfId="0" applyFont="1" applyFill="1" applyAlignment="1">
      <alignment horizontal="left" vertical="top"/>
    </xf>
    <xf numFmtId="0" fontId="1" fillId="8" borderId="0" xfId="0" applyFont="1" applyFill="1"/>
    <xf numFmtId="0" fontId="11" fillId="8" borderId="0" xfId="0" applyFont="1" applyFill="1"/>
    <xf numFmtId="0" fontId="1" fillId="8" borderId="2" xfId="0" applyFont="1" applyFill="1" applyBorder="1" applyAlignment="1">
      <alignment horizontal="left" vertical="top"/>
    </xf>
    <xf numFmtId="0" fontId="6" fillId="8" borderId="2" xfId="0" applyFont="1" applyFill="1" applyBorder="1" applyAlignment="1">
      <alignment vertical="top"/>
    </xf>
    <xf numFmtId="0" fontId="10" fillId="8" borderId="2" xfId="0" applyFont="1" applyFill="1" applyBorder="1" applyAlignment="1">
      <alignment horizontal="left" vertical="top" wrapText="1"/>
    </xf>
    <xf numFmtId="0" fontId="5" fillId="8" borderId="2" xfId="0" applyFont="1" applyFill="1" applyBorder="1" applyAlignment="1">
      <alignment vertical="top" wrapText="1"/>
    </xf>
    <xf numFmtId="1" fontId="6" fillId="8" borderId="2" xfId="0" applyNumberFormat="1" applyFont="1" applyFill="1" applyBorder="1" applyAlignment="1">
      <alignment vertical="top" wrapText="1"/>
    </xf>
    <xf numFmtId="0" fontId="6" fillId="8" borderId="2" xfId="0" applyFont="1" applyFill="1" applyBorder="1" applyAlignment="1">
      <alignment vertical="top" wrapText="1"/>
    </xf>
    <xf numFmtId="9" fontId="6" fillId="8" borderId="2" xfId="0" applyNumberFormat="1" applyFont="1" applyFill="1" applyBorder="1" applyAlignment="1">
      <alignment vertical="top" wrapText="1"/>
    </xf>
    <xf numFmtId="0" fontId="6" fillId="8" borderId="2" xfId="0" applyFont="1" applyFill="1" applyBorder="1"/>
    <xf numFmtId="0" fontId="1" fillId="8" borderId="2" xfId="0" applyFont="1" applyFill="1" applyBorder="1"/>
    <xf numFmtId="0" fontId="6" fillId="7" borderId="2" xfId="0" applyFont="1" applyFill="1" applyBorder="1" applyAlignment="1">
      <alignment horizontal="left" vertical="top"/>
    </xf>
    <xf numFmtId="0" fontId="1" fillId="7" borderId="2" xfId="0" applyFont="1" applyFill="1" applyBorder="1" applyAlignment="1">
      <alignment horizontal="left" vertical="top"/>
    </xf>
    <xf numFmtId="0" fontId="6" fillId="14" borderId="3" xfId="0" applyFont="1" applyFill="1" applyBorder="1"/>
    <xf numFmtId="0" fontId="11" fillId="14" borderId="2" xfId="0" applyFont="1" applyFill="1" applyBorder="1"/>
    <xf numFmtId="0" fontId="6" fillId="13" borderId="5" xfId="0" applyFont="1" applyFill="1" applyBorder="1" applyAlignment="1">
      <alignment horizontal="left" vertical="top"/>
    </xf>
    <xf numFmtId="0" fontId="1" fillId="13" borderId="2" xfId="0" applyFont="1" applyFill="1" applyBorder="1" applyAlignment="1">
      <alignment horizontal="left" vertical="top"/>
    </xf>
    <xf numFmtId="0" fontId="6" fillId="12" borderId="2" xfId="0" applyFont="1" applyFill="1" applyBorder="1" applyAlignment="1">
      <alignment horizontal="left" vertical="top"/>
    </xf>
    <xf numFmtId="0" fontId="1" fillId="12" borderId="2" xfId="0" applyFont="1" applyFill="1" applyBorder="1" applyAlignment="1">
      <alignment horizontal="left" vertical="top"/>
    </xf>
    <xf numFmtId="0" fontId="4" fillId="8" borderId="2" xfId="0" applyFont="1" applyFill="1" applyBorder="1" applyAlignment="1">
      <alignment vertical="top" wrapText="1"/>
    </xf>
    <xf numFmtId="0" fontId="6" fillId="8" borderId="3" xfId="0" applyFont="1" applyFill="1" applyBorder="1"/>
    <xf numFmtId="0" fontId="6" fillId="8" borderId="3" xfId="0" applyFont="1" applyFill="1" applyBorder="1" applyAlignment="1">
      <alignment vertical="top"/>
    </xf>
    <xf numFmtId="0" fontId="6" fillId="8" borderId="2" xfId="0" applyFont="1" applyFill="1" applyBorder="1" applyAlignment="1">
      <alignment horizontal="left" vertical="top"/>
    </xf>
    <xf numFmtId="1" fontId="6" fillId="8" borderId="2" xfId="0" applyNumberFormat="1" applyFont="1" applyFill="1" applyBorder="1" applyAlignment="1">
      <alignment horizontal="right" vertical="top" wrapText="1"/>
    </xf>
    <xf numFmtId="0" fontId="4" fillId="8" borderId="2" xfId="0" applyFont="1" applyFill="1" applyBorder="1" applyAlignment="1">
      <alignment horizontal="left" vertical="top" wrapText="1"/>
    </xf>
    <xf numFmtId="0" fontId="6" fillId="8" borderId="2" xfId="0" applyFont="1" applyFill="1" applyBorder="1" applyAlignment="1">
      <alignment horizontal="center"/>
    </xf>
    <xf numFmtId="0" fontId="1" fillId="8" borderId="2" xfId="0" applyFont="1" applyFill="1" applyBorder="1" applyAlignment="1">
      <alignment vertical="top" wrapText="1"/>
    </xf>
    <xf numFmtId="0" fontId="1" fillId="8" borderId="2" xfId="0" applyFont="1" applyFill="1" applyBorder="1" applyAlignment="1">
      <alignment vertical="top"/>
    </xf>
    <xf numFmtId="1" fontId="1" fillId="8" borderId="2" xfId="0" applyNumberFormat="1" applyFont="1" applyFill="1" applyBorder="1" applyAlignment="1">
      <alignment vertical="top" wrapText="1"/>
    </xf>
    <xf numFmtId="2" fontId="1" fillId="8" borderId="2" xfId="0" applyNumberFormat="1" applyFont="1" applyFill="1" applyBorder="1" applyAlignment="1">
      <alignment vertical="top" wrapText="1"/>
    </xf>
    <xf numFmtId="14" fontId="1" fillId="8" borderId="2" xfId="0" applyNumberFormat="1" applyFont="1" applyFill="1" applyBorder="1" applyAlignment="1">
      <alignment vertical="top" wrapText="1"/>
    </xf>
    <xf numFmtId="14" fontId="1" fillId="8" borderId="2" xfId="0" applyNumberFormat="1" applyFont="1" applyFill="1" applyBorder="1" applyAlignment="1">
      <alignment vertical="top"/>
    </xf>
    <xf numFmtId="0" fontId="1" fillId="0" borderId="2" xfId="0" applyFont="1" applyBorder="1" applyAlignment="1">
      <alignment horizontal="center" vertical="top"/>
    </xf>
    <xf numFmtId="0" fontId="12" fillId="8" borderId="2" xfId="0" applyFont="1" applyFill="1" applyBorder="1"/>
    <xf numFmtId="0" fontId="6" fillId="8" borderId="3" xfId="0" applyFont="1" applyFill="1" applyBorder="1" applyAlignment="1">
      <alignment vertical="top" wrapText="1"/>
    </xf>
    <xf numFmtId="1" fontId="6" fillId="8" borderId="2" xfId="0" applyNumberFormat="1" applyFont="1" applyFill="1" applyBorder="1" applyAlignment="1">
      <alignment horizontal="left" vertical="top" wrapText="1"/>
    </xf>
    <xf numFmtId="0" fontId="1" fillId="0" borderId="2" xfId="0" applyFont="1" applyBorder="1"/>
    <xf numFmtId="0" fontId="6" fillId="4" borderId="5" xfId="0" applyFont="1" applyFill="1" applyBorder="1"/>
    <xf numFmtId="0" fontId="1" fillId="4" borderId="2" xfId="0" applyFont="1" applyFill="1" applyBorder="1"/>
    <xf numFmtId="4" fontId="6" fillId="8" borderId="2" xfId="0" applyNumberFormat="1" applyFont="1" applyFill="1" applyBorder="1" applyAlignment="1">
      <alignment horizontal="center" vertical="top"/>
    </xf>
    <xf numFmtId="1" fontId="4" fillId="8" borderId="3" xfId="0" applyNumberFormat="1" applyFont="1" applyFill="1" applyBorder="1" applyAlignment="1">
      <alignment vertical="top" wrapText="1"/>
    </xf>
    <xf numFmtId="0" fontId="4" fillId="8" borderId="3" xfId="0" applyFont="1" applyFill="1" applyBorder="1" applyAlignment="1">
      <alignment vertical="top" wrapText="1"/>
    </xf>
    <xf numFmtId="1" fontId="4" fillId="8" borderId="2" xfId="0" applyNumberFormat="1" applyFont="1" applyFill="1" applyBorder="1" applyAlignment="1">
      <alignment vertical="top" wrapText="1"/>
    </xf>
    <xf numFmtId="1" fontId="6" fillId="0" borderId="2" xfId="0" applyNumberFormat="1" applyFont="1" applyBorder="1" applyAlignment="1">
      <alignment vertical="top" wrapText="1"/>
    </xf>
    <xf numFmtId="0" fontId="13" fillId="0" borderId="2" xfId="0" applyFont="1" applyBorder="1"/>
    <xf numFmtId="0" fontId="4" fillId="0" borderId="2" xfId="0" applyFont="1" applyBorder="1" applyAlignment="1">
      <alignment horizontal="left" vertical="top" wrapText="1"/>
    </xf>
    <xf numFmtId="0" fontId="9" fillId="0" borderId="0" xfId="0" applyFont="1" applyAlignment="1">
      <alignment vertical="center"/>
    </xf>
    <xf numFmtId="0" fontId="17" fillId="0" borderId="0" xfId="4" applyFont="1"/>
    <xf numFmtId="0" fontId="9" fillId="0" borderId="1" xfId="0" applyFont="1" applyBorder="1" applyAlignment="1">
      <alignment vertical="center" wrapText="1"/>
    </xf>
    <xf numFmtId="1" fontId="17" fillId="0" borderId="0" xfId="4" applyNumberFormat="1" applyFont="1"/>
    <xf numFmtId="1" fontId="17" fillId="0" borderId="0" xfId="4" applyNumberFormat="1" applyFont="1" applyAlignment="1">
      <alignment horizontal="center"/>
    </xf>
    <xf numFmtId="0" fontId="18" fillId="0" borderId="0" xfId="4" applyFont="1"/>
    <xf numFmtId="0" fontId="16" fillId="0" borderId="0" xfId="4" applyAlignment="1">
      <alignment horizontal="center" vertical="center"/>
    </xf>
    <xf numFmtId="49" fontId="16" fillId="0" borderId="0" xfId="4" applyNumberFormat="1" applyAlignment="1">
      <alignment horizontal="center" vertical="center" wrapText="1"/>
    </xf>
    <xf numFmtId="4" fontId="16" fillId="0" borderId="0" xfId="4" applyNumberFormat="1" applyAlignment="1">
      <alignment horizontal="center" vertical="center" wrapText="1"/>
    </xf>
    <xf numFmtId="0" fontId="16" fillId="0" borderId="0" xfId="4"/>
    <xf numFmtId="2" fontId="16" fillId="0" borderId="0" xfId="4" applyNumberFormat="1"/>
    <xf numFmtId="4" fontId="19" fillId="0" borderId="0" xfId="4" applyNumberFormat="1" applyFont="1" applyAlignment="1">
      <alignment horizontal="center" vertical="center" wrapText="1"/>
    </xf>
    <xf numFmtId="0" fontId="19" fillId="0" borderId="0" xfId="4" applyFont="1"/>
    <xf numFmtId="0" fontId="22" fillId="0" borderId="0" xfId="4" applyFont="1"/>
    <xf numFmtId="49" fontId="16" fillId="0" borderId="0" xfId="4" applyNumberFormat="1"/>
    <xf numFmtId="4" fontId="16" fillId="0" borderId="0" xfId="4" applyNumberFormat="1"/>
    <xf numFmtId="0" fontId="17" fillId="0" borderId="0" xfId="4" applyFont="1" applyAlignment="1">
      <alignment vertical="center"/>
    </xf>
    <xf numFmtId="0" fontId="16" fillId="0" borderId="0" xfId="4" applyAlignment="1">
      <alignment vertical="center"/>
    </xf>
    <xf numFmtId="0" fontId="17" fillId="0" borderId="2" xfId="4" applyFont="1" applyBorder="1" applyAlignment="1">
      <alignment horizontal="center" vertical="center"/>
    </xf>
    <xf numFmtId="0" fontId="17" fillId="0" borderId="2" xfId="4" applyFont="1" applyBorder="1" applyAlignment="1">
      <alignment horizontal="center" vertical="center" wrapText="1"/>
    </xf>
    <xf numFmtId="0" fontId="17" fillId="0" borderId="2" xfId="4" applyFont="1" applyBorder="1"/>
    <xf numFmtId="4" fontId="17" fillId="0" borderId="2" xfId="4" applyNumberFormat="1" applyFont="1" applyBorder="1" applyAlignment="1">
      <alignment horizontal="center" vertical="center"/>
    </xf>
    <xf numFmtId="0" fontId="17" fillId="15" borderId="0" xfId="4" applyFont="1" applyFill="1"/>
    <xf numFmtId="0" fontId="24" fillId="0" borderId="0" xfId="4" applyFont="1"/>
    <xf numFmtId="49" fontId="19" fillId="0" borderId="0" xfId="4" applyNumberFormat="1"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17" fillId="0" borderId="2" xfId="4" applyFont="1" applyBorder="1" applyAlignment="1">
      <alignment horizontal="center" vertical="top" wrapText="1"/>
    </xf>
    <xf numFmtId="14" fontId="17" fillId="0" borderId="2" xfId="4" applyNumberFormat="1" applyFont="1" applyBorder="1" applyAlignment="1">
      <alignment vertical="top"/>
    </xf>
    <xf numFmtId="14" fontId="17" fillId="0" borderId="2" xfId="4" applyNumberFormat="1" applyFont="1" applyBorder="1" applyAlignment="1">
      <alignment horizontal="center" vertical="top"/>
    </xf>
    <xf numFmtId="0" fontId="17" fillId="0" borderId="2" xfId="4" applyFont="1" applyBorder="1" applyAlignment="1">
      <alignment horizontal="left" vertical="top" wrapText="1"/>
    </xf>
    <xf numFmtId="0" fontId="17" fillId="0" borderId="2" xfId="4" applyFont="1" applyBorder="1" applyAlignment="1">
      <alignment vertical="top"/>
    </xf>
    <xf numFmtId="0" fontId="17" fillId="0" borderId="2" xfId="4" applyFont="1" applyBorder="1" applyAlignment="1">
      <alignment horizontal="center" vertical="top"/>
    </xf>
    <xf numFmtId="4" fontId="17" fillId="0" borderId="2" xfId="4" applyNumberFormat="1" applyFont="1" applyBorder="1" applyAlignment="1">
      <alignment horizontal="center" vertical="top"/>
    </xf>
    <xf numFmtId="0" fontId="17" fillId="0" borderId="2" xfId="4" applyFont="1" applyBorder="1" applyAlignment="1">
      <alignment vertical="top" wrapText="1"/>
    </xf>
    <xf numFmtId="14" fontId="17" fillId="0" borderId="2" xfId="4" applyNumberFormat="1" applyFont="1" applyBorder="1" applyAlignment="1">
      <alignment horizontal="center" vertical="top" wrapText="1"/>
    </xf>
    <xf numFmtId="0" fontId="4" fillId="0" borderId="2" xfId="4" applyFont="1" applyBorder="1" applyAlignment="1">
      <alignment horizontal="left" vertical="top" wrapText="1"/>
    </xf>
    <xf numFmtId="0" fontId="23" fillId="0" borderId="2" xfId="4" applyFont="1" applyBorder="1" applyAlignment="1">
      <alignment vertical="top"/>
    </xf>
    <xf numFmtId="14" fontId="4" fillId="0" borderId="2" xfId="4" applyNumberFormat="1" applyFont="1" applyBorder="1" applyAlignment="1">
      <alignment horizontal="center" vertical="top" wrapText="1"/>
    </xf>
    <xf numFmtId="0" fontId="4" fillId="0" borderId="2" xfId="4" applyFont="1" applyBorder="1" applyAlignment="1">
      <alignment vertical="top" wrapText="1"/>
    </xf>
    <xf numFmtId="0" fontId="14" fillId="0" borderId="2" xfId="4" applyFont="1" applyBorder="1" applyAlignment="1">
      <alignment horizontal="left" vertical="top" wrapText="1"/>
    </xf>
    <xf numFmtId="0" fontId="14" fillId="0" borderId="2" xfId="4" applyFont="1" applyBorder="1" applyAlignment="1">
      <alignment vertical="top" wrapText="1"/>
    </xf>
    <xf numFmtId="14" fontId="14" fillId="0" borderId="2" xfId="4" applyNumberFormat="1" applyFont="1" applyBorder="1"/>
    <xf numFmtId="14" fontId="14" fillId="0" borderId="2" xfId="4" applyNumberFormat="1" applyFont="1" applyBorder="1" applyAlignment="1">
      <alignment vertical="top"/>
    </xf>
    <xf numFmtId="0" fontId="17" fillId="0" borderId="0" xfId="4" applyFont="1" applyAlignment="1">
      <alignment horizontal="center"/>
    </xf>
    <xf numFmtId="0" fontId="19" fillId="0" borderId="0" xfId="4" applyFont="1" applyAlignment="1">
      <alignment horizontal="center"/>
    </xf>
    <xf numFmtId="0" fontId="17" fillId="0" borderId="0" xfId="4" applyFont="1" applyAlignment="1">
      <alignment vertical="top"/>
    </xf>
    <xf numFmtId="0" fontId="9" fillId="0" borderId="0" xfId="0" applyFont="1" applyAlignment="1">
      <alignment vertical="top"/>
    </xf>
    <xf numFmtId="0" fontId="9" fillId="0" borderId="1" xfId="0" applyFont="1" applyBorder="1" applyAlignment="1">
      <alignment vertical="top" wrapText="1"/>
    </xf>
    <xf numFmtId="0" fontId="9" fillId="0" borderId="0" xfId="0" applyFont="1" applyAlignment="1">
      <alignment vertical="top" wrapText="1"/>
    </xf>
    <xf numFmtId="0" fontId="19" fillId="0" borderId="0" xfId="4" applyFont="1" applyAlignment="1">
      <alignment vertical="top"/>
    </xf>
    <xf numFmtId="4" fontId="25" fillId="0" borderId="0" xfId="4" applyNumberFormat="1" applyFont="1" applyAlignment="1">
      <alignment horizontal="center" vertical="center" wrapText="1"/>
    </xf>
    <xf numFmtId="0" fontId="17" fillId="16" borderId="0" xfId="4" applyFont="1" applyFill="1"/>
    <xf numFmtId="0" fontId="24" fillId="16" borderId="0" xfId="4" applyFont="1" applyFill="1"/>
    <xf numFmtId="14" fontId="17" fillId="0" borderId="2" xfId="4" applyNumberFormat="1" applyFont="1" applyBorder="1" applyAlignment="1">
      <alignment horizontal="left" vertical="top"/>
    </xf>
    <xf numFmtId="0" fontId="17" fillId="0" borderId="2" xfId="4" applyFont="1" applyBorder="1" applyAlignment="1">
      <alignment horizontal="left" vertical="top"/>
    </xf>
    <xf numFmtId="14" fontId="14" fillId="0" borderId="2" xfId="0" applyNumberFormat="1" applyFont="1" applyBorder="1" applyAlignment="1">
      <alignment horizontal="left" vertical="top" wrapText="1"/>
    </xf>
    <xf numFmtId="4" fontId="0" fillId="0" borderId="0" xfId="0" applyNumberFormat="1"/>
    <xf numFmtId="0" fontId="2" fillId="0" borderId="0" xfId="0" applyFont="1"/>
    <xf numFmtId="0" fontId="8" fillId="0" borderId="0" xfId="0" applyFont="1"/>
    <xf numFmtId="0" fontId="0" fillId="0" borderId="0" xfId="0" applyAlignment="1">
      <alignment vertical="top"/>
    </xf>
    <xf numFmtId="0" fontId="14" fillId="0" borderId="5" xfId="4" applyFont="1" applyBorder="1" applyAlignment="1">
      <alignment horizontal="left" vertical="top" wrapText="1"/>
    </xf>
    <xf numFmtId="4" fontId="4" fillId="0" borderId="0" xfId="4" applyNumberFormat="1" applyFont="1"/>
    <xf numFmtId="0" fontId="4" fillId="0" borderId="0" xfId="4" applyFont="1"/>
    <xf numFmtId="14" fontId="4" fillId="0" borderId="2" xfId="0" applyNumberFormat="1" applyFont="1" applyBorder="1" applyAlignment="1">
      <alignment horizontal="center" vertical="top" wrapText="1"/>
    </xf>
    <xf numFmtId="0" fontId="21" fillId="0" borderId="0" xfId="4" applyFont="1" applyAlignment="1">
      <alignment horizontal="center" vertical="center"/>
    </xf>
    <xf numFmtId="0" fontId="19" fillId="0" borderId="2" xfId="4" applyFont="1" applyBorder="1"/>
    <xf numFmtId="2" fontId="17" fillId="0" borderId="2" xfId="4" applyNumberFormat="1" applyFont="1" applyBorder="1" applyAlignment="1">
      <alignment horizontal="center" vertical="top"/>
    </xf>
    <xf numFmtId="0" fontId="20" fillId="0" borderId="0" xfId="4" applyFont="1" applyAlignment="1">
      <alignment horizontal="center" vertical="center" wrapText="1"/>
    </xf>
    <xf numFmtId="14" fontId="4" fillId="0" borderId="0" xfId="0" applyNumberFormat="1" applyFont="1" applyAlignment="1">
      <alignment horizontal="center" vertical="top" wrapText="1"/>
    </xf>
    <xf numFmtId="0" fontId="14" fillId="0" borderId="0" xfId="4" applyFont="1" applyAlignment="1">
      <alignment vertical="top" wrapText="1"/>
    </xf>
    <xf numFmtId="0" fontId="14" fillId="0" borderId="2" xfId="4" applyFont="1" applyBorder="1" applyAlignment="1">
      <alignment horizontal="center" vertical="center"/>
    </xf>
    <xf numFmtId="4" fontId="14" fillId="0" borderId="2" xfId="4" applyNumberFormat="1" applyFont="1" applyBorder="1" applyAlignment="1">
      <alignment horizontal="center" vertical="center"/>
    </xf>
    <xf numFmtId="4" fontId="14" fillId="0" borderId="2" xfId="4" applyNumberFormat="1" applyFont="1" applyBorder="1" applyAlignment="1">
      <alignment horizontal="center" vertical="center" wrapText="1"/>
    </xf>
    <xf numFmtId="3" fontId="14" fillId="0" borderId="2" xfId="4" applyNumberFormat="1" applyFont="1" applyBorder="1" applyAlignment="1">
      <alignment horizontal="center" vertical="center"/>
    </xf>
    <xf numFmtId="4" fontId="14" fillId="0" borderId="2" xfId="4" applyNumberFormat="1" applyFont="1" applyBorder="1" applyAlignment="1">
      <alignment horizontal="left" vertical="center"/>
    </xf>
    <xf numFmtId="3" fontId="14" fillId="0" borderId="2" xfId="4" applyNumberFormat="1" applyFont="1" applyBorder="1" applyAlignment="1">
      <alignment horizontal="center" vertical="center" wrapText="1"/>
    </xf>
    <xf numFmtId="3" fontId="14" fillId="0" borderId="6" xfId="4" applyNumberFormat="1" applyFont="1" applyBorder="1" applyAlignment="1">
      <alignment horizontal="center" vertical="center"/>
    </xf>
    <xf numFmtId="0" fontId="6" fillId="0" borderId="3" xfId="0" applyFont="1" applyBorder="1" applyAlignment="1">
      <alignment vertical="top"/>
    </xf>
    <xf numFmtId="49" fontId="27" fillId="0" borderId="0" xfId="4" applyNumberFormat="1" applyFont="1" applyAlignment="1">
      <alignment horizontal="left" vertical="top"/>
    </xf>
    <xf numFmtId="49" fontId="22" fillId="0" borderId="0" xfId="4" applyNumberFormat="1" applyFont="1" applyAlignment="1">
      <alignment vertical="center" wrapText="1"/>
    </xf>
    <xf numFmtId="0" fontId="28" fillId="0" borderId="2" xfId="4" applyFont="1" applyBorder="1" applyAlignment="1">
      <alignment horizontal="center" vertical="top" wrapText="1"/>
    </xf>
    <xf numFmtId="165" fontId="18" fillId="0" borderId="0" xfId="4" applyNumberFormat="1" applyFont="1"/>
    <xf numFmtId="165" fontId="14" fillId="0" borderId="2" xfId="4" applyNumberFormat="1" applyFont="1" applyBorder="1" applyAlignment="1">
      <alignment horizontal="center" vertical="center" wrapText="1"/>
    </xf>
    <xf numFmtId="165" fontId="14" fillId="0" borderId="2" xfId="4" applyNumberFormat="1" applyFont="1" applyBorder="1" applyAlignment="1">
      <alignment horizontal="center" vertical="center"/>
    </xf>
    <xf numFmtId="165" fontId="16" fillId="0" borderId="0" xfId="4" applyNumberFormat="1" applyAlignment="1">
      <alignment horizontal="center" vertical="center" wrapText="1"/>
    </xf>
    <xf numFmtId="165" fontId="19" fillId="0" borderId="0" xfId="4" applyNumberFormat="1" applyFont="1" applyAlignment="1">
      <alignment horizontal="center" vertical="center" wrapText="1"/>
    </xf>
    <xf numFmtId="165" fontId="16" fillId="0" borderId="0" xfId="4" applyNumberFormat="1"/>
    <xf numFmtId="166" fontId="4" fillId="0" borderId="2" xfId="5" applyNumberFormat="1" applyFont="1" applyBorder="1" applyAlignment="1">
      <alignment vertical="top"/>
    </xf>
    <xf numFmtId="49" fontId="14" fillId="0" borderId="2" xfId="0" applyNumberFormat="1" applyFont="1" applyBorder="1" applyAlignment="1">
      <alignment horizontal="center" vertical="center" wrapText="1"/>
    </xf>
    <xf numFmtId="0" fontId="23" fillId="0" borderId="2" xfId="4" applyFont="1" applyBorder="1" applyAlignment="1">
      <alignment horizontal="center" vertical="top"/>
    </xf>
    <xf numFmtId="167" fontId="14" fillId="0" borderId="2" xfId="4" applyNumberFormat="1" applyFont="1" applyBorder="1" applyAlignment="1">
      <alignment horizontal="center" vertical="center" wrapText="1"/>
    </xf>
    <xf numFmtId="49" fontId="25" fillId="0" borderId="0" xfId="4" applyNumberFormat="1" applyFont="1" applyAlignment="1">
      <alignment horizontal="center" vertical="center" wrapText="1"/>
    </xf>
    <xf numFmtId="49" fontId="29" fillId="0" borderId="0" xfId="4" applyNumberFormat="1" applyFont="1" applyAlignment="1">
      <alignment horizontal="left" vertical="top"/>
    </xf>
    <xf numFmtId="0" fontId="25" fillId="0" borderId="0" xfId="4" applyFont="1" applyAlignment="1">
      <alignment horizontal="center" vertical="center"/>
    </xf>
    <xf numFmtId="2" fontId="25" fillId="0" borderId="0" xfId="4" applyNumberFormat="1" applyFont="1" applyAlignment="1">
      <alignment vertical="center"/>
    </xf>
    <xf numFmtId="165" fontId="25" fillId="0" borderId="0" xfId="4" applyNumberFormat="1" applyFont="1" applyAlignment="1">
      <alignment horizontal="center" vertical="center" wrapText="1"/>
    </xf>
    <xf numFmtId="0" fontId="25" fillId="0" borderId="0" xfId="4" applyFont="1"/>
    <xf numFmtId="4" fontId="25" fillId="0" borderId="0" xfId="4" applyNumberFormat="1" applyFont="1"/>
    <xf numFmtId="0" fontId="30" fillId="0" borderId="0" xfId="4" applyFont="1"/>
    <xf numFmtId="0" fontId="16" fillId="6" borderId="0" xfId="4" applyFill="1" applyAlignment="1">
      <alignment horizontal="center" vertical="center"/>
    </xf>
    <xf numFmtId="49" fontId="25" fillId="0" borderId="0" xfId="4" applyNumberFormat="1" applyFont="1" applyAlignment="1">
      <alignment horizontal="left" vertical="center" wrapText="1"/>
    </xf>
    <xf numFmtId="0" fontId="14" fillId="0" borderId="7" xfId="4" applyFont="1" applyBorder="1" applyAlignment="1">
      <alignment horizontal="center" vertical="center"/>
    </xf>
    <xf numFmtId="0" fontId="19" fillId="0" borderId="2" xfId="4" applyFont="1" applyBorder="1" applyAlignment="1">
      <alignment horizontal="left" vertical="center"/>
    </xf>
    <xf numFmtId="0" fontId="16" fillId="0" borderId="2" xfId="4" applyBorder="1"/>
    <xf numFmtId="165" fontId="30" fillId="0" borderId="2" xfId="4" applyNumberFormat="1" applyFont="1" applyBorder="1"/>
    <xf numFmtId="0" fontId="25" fillId="0" borderId="2" xfId="4" applyFont="1" applyBorder="1"/>
    <xf numFmtId="0" fontId="16" fillId="17" borderId="0" xfId="4" applyFill="1" applyAlignment="1">
      <alignment horizontal="center" vertical="center"/>
    </xf>
    <xf numFmtId="2" fontId="16" fillId="0" borderId="0" xfId="4" applyNumberFormat="1" applyAlignment="1">
      <alignment horizontal="center" vertical="center" wrapText="1"/>
    </xf>
    <xf numFmtId="0" fontId="16" fillId="3" borderId="0" xfId="4" applyFill="1" applyAlignment="1">
      <alignment horizontal="center" vertical="center"/>
    </xf>
    <xf numFmtId="0" fontId="1" fillId="17" borderId="0" xfId="0" applyFont="1" applyFill="1"/>
    <xf numFmtId="4" fontId="14" fillId="0" borderId="2" xfId="0" applyNumberFormat="1" applyFont="1" applyBorder="1" applyAlignment="1">
      <alignment vertical="top" wrapText="1"/>
    </xf>
    <xf numFmtId="2" fontId="14" fillId="0" borderId="2" xfId="0" applyNumberFormat="1" applyFont="1" applyBorder="1" applyAlignment="1">
      <alignment vertical="top" wrapText="1"/>
    </xf>
    <xf numFmtId="4" fontId="14" fillId="0" borderId="2" xfId="0" applyNumberFormat="1" applyFont="1" applyBorder="1" applyAlignment="1">
      <alignment vertical="top"/>
    </xf>
    <xf numFmtId="14" fontId="14" fillId="0" borderId="2" xfId="0" applyNumberFormat="1" applyFont="1" applyBorder="1" applyAlignment="1">
      <alignment horizontal="left" vertical="top"/>
    </xf>
    <xf numFmtId="0" fontId="14" fillId="0" borderId="2" xfId="0" applyFont="1" applyBorder="1" applyAlignment="1">
      <alignment vertical="top" wrapText="1"/>
    </xf>
    <xf numFmtId="0" fontId="31" fillId="8" borderId="2" xfId="0" applyFont="1" applyFill="1" applyBorder="1" applyAlignment="1">
      <alignment vertical="top" wrapText="1"/>
    </xf>
    <xf numFmtId="0" fontId="32" fillId="8" borderId="2" xfId="0" applyFont="1" applyFill="1" applyBorder="1" applyAlignment="1">
      <alignment horizontal="left" vertical="top"/>
    </xf>
    <xf numFmtId="0" fontId="33" fillId="8" borderId="2" xfId="0" applyFont="1" applyFill="1" applyBorder="1" applyAlignment="1">
      <alignment horizontal="left" vertical="top" wrapText="1"/>
    </xf>
    <xf numFmtId="0" fontId="32" fillId="8" borderId="2" xfId="0" applyFont="1" applyFill="1" applyBorder="1" applyAlignment="1">
      <alignment horizontal="left" vertical="top" wrapText="1"/>
    </xf>
    <xf numFmtId="1" fontId="32" fillId="8" borderId="2" xfId="0" applyNumberFormat="1" applyFont="1" applyFill="1" applyBorder="1" applyAlignment="1">
      <alignment horizontal="left" vertical="top" wrapText="1"/>
    </xf>
    <xf numFmtId="0" fontId="32" fillId="8" borderId="2" xfId="0" applyFont="1" applyFill="1" applyBorder="1" applyAlignment="1">
      <alignment vertical="top" wrapText="1"/>
    </xf>
    <xf numFmtId="1" fontId="17" fillId="18" borderId="0" xfId="4" applyNumberFormat="1" applyFont="1" applyFill="1"/>
    <xf numFmtId="1" fontId="17" fillId="0" borderId="2" xfId="4" applyNumberFormat="1" applyFont="1" applyBorder="1" applyAlignment="1">
      <alignment horizontal="center" vertical="center"/>
    </xf>
    <xf numFmtId="0" fontId="32" fillId="0" borderId="2" xfId="0" applyFont="1" applyBorder="1" applyAlignment="1">
      <alignment vertical="top" wrapText="1"/>
    </xf>
    <xf numFmtId="49" fontId="14" fillId="0" borderId="2" xfId="4" applyNumberFormat="1" applyFont="1" applyBorder="1" applyAlignment="1">
      <alignment horizontal="center" vertical="center" wrapText="1"/>
    </xf>
    <xf numFmtId="49" fontId="14" fillId="0" borderId="3" xfId="4" applyNumberFormat="1" applyFont="1" applyBorder="1" applyAlignment="1">
      <alignment horizontal="center" vertical="center" wrapText="1"/>
    </xf>
    <xf numFmtId="0" fontId="14" fillId="0" borderId="2" xfId="4" applyFont="1" applyBorder="1" applyAlignment="1">
      <alignment horizontal="center" vertical="center" wrapText="1"/>
    </xf>
    <xf numFmtId="0" fontId="14" fillId="0" borderId="2" xfId="0" applyFont="1" applyBorder="1" applyAlignment="1">
      <alignment vertical="top"/>
    </xf>
    <xf numFmtId="0" fontId="14" fillId="0" borderId="2" xfId="0" applyFont="1" applyBorder="1" applyAlignment="1">
      <alignment horizontal="left" vertical="top" wrapText="1"/>
    </xf>
    <xf numFmtId="0" fontId="14" fillId="0" borderId="2" xfId="0" applyFont="1" applyBorder="1"/>
    <xf numFmtId="0" fontId="14" fillId="0" borderId="2" xfId="0" applyFont="1" applyBorder="1" applyAlignment="1">
      <alignment horizontal="center" vertical="top"/>
    </xf>
    <xf numFmtId="0" fontId="34" fillId="0" borderId="0" xfId="0" applyFont="1"/>
    <xf numFmtId="0" fontId="35" fillId="0" borderId="0" xfId="0" applyFont="1" applyAlignment="1">
      <alignment horizontal="center" vertical="center"/>
    </xf>
    <xf numFmtId="0" fontId="35" fillId="0" borderId="0" xfId="0" applyFont="1"/>
    <xf numFmtId="0" fontId="14" fillId="0" borderId="2" xfId="0" applyFont="1" applyBorder="1" applyAlignment="1">
      <alignment horizontal="center" vertical="top" wrapText="1"/>
    </xf>
    <xf numFmtId="4" fontId="14" fillId="0" borderId="2" xfId="0" applyNumberFormat="1" applyFont="1" applyBorder="1" applyAlignment="1">
      <alignment horizontal="center" vertical="top" wrapText="1"/>
    </xf>
    <xf numFmtId="14" fontId="14" fillId="0" borderId="2" xfId="0" applyNumberFormat="1" applyFont="1" applyBorder="1" applyAlignment="1">
      <alignment vertical="top"/>
    </xf>
    <xf numFmtId="14" fontId="14" fillId="0" borderId="2" xfId="0" applyNumberFormat="1" applyFont="1" applyBorder="1" applyAlignment="1">
      <alignment vertical="top" wrapText="1"/>
    </xf>
    <xf numFmtId="0" fontId="14" fillId="0" borderId="2" xfId="0" applyFont="1" applyBorder="1" applyAlignment="1">
      <alignment horizontal="right" vertical="top" indent="1" shrinkToFit="1"/>
    </xf>
    <xf numFmtId="164" fontId="14" fillId="0" borderId="2" xfId="0" applyNumberFormat="1" applyFont="1" applyBorder="1" applyAlignment="1">
      <alignment vertical="top"/>
    </xf>
    <xf numFmtId="165" fontId="14" fillId="0" borderId="2" xfId="0" applyNumberFormat="1" applyFont="1" applyBorder="1" applyAlignment="1">
      <alignment vertical="top"/>
    </xf>
    <xf numFmtId="0" fontId="14" fillId="0" borderId="3" xfId="0" applyFont="1" applyBorder="1" applyAlignment="1">
      <alignment vertical="top" wrapText="1"/>
    </xf>
    <xf numFmtId="0" fontId="14" fillId="0" borderId="3" xfId="0" applyFont="1" applyBorder="1"/>
    <xf numFmtId="4" fontId="14" fillId="0" borderId="3" xfId="0" applyNumberFormat="1" applyFont="1" applyBorder="1" applyAlignment="1">
      <alignment horizontal="right" vertical="top" wrapText="1"/>
    </xf>
    <xf numFmtId="4" fontId="14" fillId="0" borderId="3" xfId="0" applyNumberFormat="1" applyFont="1" applyBorder="1" applyAlignment="1">
      <alignment vertical="top" wrapText="1"/>
    </xf>
    <xf numFmtId="2" fontId="14" fillId="0" borderId="3" xfId="0" applyNumberFormat="1" applyFont="1" applyBorder="1" applyAlignment="1">
      <alignment vertical="top" wrapText="1"/>
    </xf>
    <xf numFmtId="14" fontId="14" fillId="0" borderId="3" xfId="0" applyNumberFormat="1" applyFont="1" applyBorder="1" applyAlignment="1">
      <alignment horizontal="left" vertical="top"/>
    </xf>
    <xf numFmtId="14" fontId="14" fillId="0" borderId="3" xfId="0" applyNumberFormat="1" applyFont="1" applyBorder="1" applyAlignment="1">
      <alignment vertical="top"/>
    </xf>
    <xf numFmtId="14" fontId="14" fillId="0" borderId="3" xfId="0" applyNumberFormat="1" applyFont="1" applyBorder="1" applyAlignment="1">
      <alignment vertical="top" wrapText="1"/>
    </xf>
    <xf numFmtId="4" fontId="14" fillId="0" borderId="2" xfId="0" applyNumberFormat="1" applyFont="1" applyBorder="1" applyAlignment="1">
      <alignment horizontal="right" vertical="top" wrapText="1"/>
    </xf>
    <xf numFmtId="0" fontId="14" fillId="0" borderId="5" xfId="0" applyFont="1" applyBorder="1" applyAlignment="1">
      <alignment vertical="top" wrapText="1"/>
    </xf>
    <xf numFmtId="0" fontId="14" fillId="0" borderId="5" xfId="0" applyFont="1" applyBorder="1"/>
    <xf numFmtId="4" fontId="14" fillId="0" borderId="5" xfId="0" applyNumberFormat="1" applyFont="1" applyBorder="1" applyAlignment="1">
      <alignment vertical="top" wrapText="1"/>
    </xf>
    <xf numFmtId="2" fontId="14" fillId="0" borderId="5" xfId="0" applyNumberFormat="1" applyFont="1" applyBorder="1" applyAlignment="1">
      <alignment vertical="top" wrapText="1"/>
    </xf>
    <xf numFmtId="14" fontId="14" fillId="0" borderId="5" xfId="0" applyNumberFormat="1" applyFont="1" applyBorder="1" applyAlignment="1">
      <alignment horizontal="left" vertical="top"/>
    </xf>
    <xf numFmtId="14" fontId="14" fillId="0" borderId="5" xfId="0" applyNumberFormat="1" applyFont="1" applyBorder="1" applyAlignment="1">
      <alignment vertical="top"/>
    </xf>
    <xf numFmtId="0" fontId="14" fillId="0" borderId="5" xfId="0" applyFont="1" applyBorder="1" applyAlignment="1">
      <alignment horizontal="left" vertical="top" wrapText="1"/>
    </xf>
    <xf numFmtId="0" fontId="14" fillId="0" borderId="3" xfId="0" applyFont="1" applyBorder="1" applyAlignment="1">
      <alignment vertical="top"/>
    </xf>
    <xf numFmtId="14" fontId="14" fillId="0" borderId="5" xfId="0" applyNumberFormat="1" applyFont="1" applyBorder="1" applyAlignment="1">
      <alignment horizontal="right" vertical="top" wrapText="1"/>
    </xf>
    <xf numFmtId="0" fontId="14" fillId="0" borderId="3" xfId="0" applyFont="1" applyBorder="1" applyAlignment="1">
      <alignment horizontal="left" vertical="top" wrapText="1"/>
    </xf>
    <xf numFmtId="164" fontId="14" fillId="0" borderId="3" xfId="0" applyNumberFormat="1" applyFont="1" applyBorder="1" applyAlignment="1">
      <alignment vertical="top" wrapText="1"/>
    </xf>
    <xf numFmtId="164" fontId="14" fillId="0" borderId="2" xfId="0" applyNumberFormat="1" applyFont="1" applyBorder="1" applyAlignment="1">
      <alignment vertical="top" wrapText="1"/>
    </xf>
    <xf numFmtId="0" fontId="34" fillId="0" borderId="2" xfId="0" applyFont="1" applyBorder="1"/>
    <xf numFmtId="0" fontId="34" fillId="0" borderId="2" xfId="0" applyFont="1" applyBorder="1" applyAlignment="1">
      <alignment vertical="top" wrapText="1"/>
    </xf>
    <xf numFmtId="0" fontId="34" fillId="0" borderId="2" xfId="0" applyFont="1" applyBorder="1" applyAlignment="1">
      <alignment vertical="top"/>
    </xf>
    <xf numFmtId="0" fontId="36" fillId="0" borderId="2" xfId="0" applyFont="1" applyBorder="1"/>
    <xf numFmtId="0" fontId="36" fillId="0" borderId="2" xfId="0" applyFont="1" applyBorder="1" applyAlignment="1">
      <alignment horizontal="right" vertical="top"/>
    </xf>
    <xf numFmtId="4" fontId="14" fillId="0" borderId="2" xfId="0" applyNumberFormat="1" applyFont="1" applyBorder="1"/>
    <xf numFmtId="49" fontId="14" fillId="0" borderId="2" xfId="0" applyNumberFormat="1" applyFont="1" applyBorder="1" applyAlignment="1">
      <alignment vertical="top"/>
    </xf>
    <xf numFmtId="0" fontId="14" fillId="0" borderId="2" xfId="0" applyFont="1" applyBorder="1" applyAlignment="1">
      <alignment horizontal="right" vertical="top"/>
    </xf>
    <xf numFmtId="0" fontId="37" fillId="0" borderId="2" xfId="0" applyFont="1" applyBorder="1" applyAlignment="1">
      <alignment vertical="top"/>
    </xf>
    <xf numFmtId="0" fontId="36" fillId="0" borderId="0" xfId="0" applyFont="1" applyAlignment="1">
      <alignment vertical="top" wrapText="1"/>
    </xf>
    <xf numFmtId="0" fontId="38" fillId="0" borderId="0" xfId="0" applyFont="1"/>
    <xf numFmtId="14" fontId="14" fillId="0" borderId="2" xfId="0" applyNumberFormat="1" applyFont="1" applyBorder="1" applyAlignment="1">
      <alignment horizontal="right" vertical="top" wrapText="1"/>
    </xf>
    <xf numFmtId="0" fontId="14" fillId="0" borderId="4" xfId="0" applyFont="1" applyBorder="1"/>
    <xf numFmtId="0" fontId="14" fillId="0" borderId="4" xfId="0" applyFont="1" applyBorder="1" applyAlignment="1">
      <alignment horizontal="left" vertical="top" wrapText="1"/>
    </xf>
    <xf numFmtId="0" fontId="14" fillId="0" borderId="4" xfId="0" applyFont="1" applyBorder="1" applyAlignment="1">
      <alignment vertical="top" wrapText="1"/>
    </xf>
    <xf numFmtId="4" fontId="14" fillId="0" borderId="4" xfId="0" applyNumberFormat="1" applyFont="1" applyBorder="1" applyAlignment="1">
      <alignment vertical="top" wrapText="1"/>
    </xf>
    <xf numFmtId="2" fontId="14" fillId="0" borderId="4" xfId="0" applyNumberFormat="1" applyFont="1" applyBorder="1" applyAlignment="1">
      <alignment vertical="top" wrapText="1"/>
    </xf>
    <xf numFmtId="14" fontId="14" fillId="0" borderId="4" xfId="0" applyNumberFormat="1" applyFont="1" applyBorder="1" applyAlignment="1">
      <alignment horizontal="left" vertical="top"/>
    </xf>
    <xf numFmtId="4" fontId="34" fillId="0" borderId="2" xfId="0" applyNumberFormat="1" applyFont="1" applyBorder="1"/>
    <xf numFmtId="14" fontId="35" fillId="0" borderId="2" xfId="0" applyNumberFormat="1" applyFont="1" applyBorder="1" applyAlignment="1">
      <alignment vertical="top"/>
    </xf>
    <xf numFmtId="4" fontId="34" fillId="0" borderId="0" xfId="0" applyNumberFormat="1" applyFont="1"/>
    <xf numFmtId="164" fontId="34" fillId="0" borderId="0" xfId="0" applyNumberFormat="1" applyFont="1"/>
    <xf numFmtId="165" fontId="34" fillId="0" borderId="0" xfId="0" applyNumberFormat="1" applyFont="1"/>
    <xf numFmtId="0" fontId="4" fillId="0" borderId="2" xfId="0" applyFont="1" applyBorder="1" applyAlignment="1">
      <alignment horizontal="center" vertical="top"/>
    </xf>
    <xf numFmtId="49" fontId="4" fillId="0" borderId="2" xfId="0" applyNumberFormat="1" applyFont="1" applyBorder="1" applyAlignment="1">
      <alignment horizontal="center" vertical="top"/>
    </xf>
    <xf numFmtId="0" fontId="4" fillId="0" borderId="2" xfId="0" applyFont="1" applyBorder="1" applyAlignment="1">
      <alignment vertical="top" wrapText="1"/>
    </xf>
    <xf numFmtId="4" fontId="4" fillId="0" borderId="2" xfId="0" applyNumberFormat="1" applyFont="1" applyBorder="1" applyAlignment="1">
      <alignment horizontal="right" vertical="top" wrapText="1"/>
    </xf>
    <xf numFmtId="14" fontId="4" fillId="0" borderId="2" xfId="0" applyNumberFormat="1" applyFont="1" applyBorder="1" applyAlignment="1">
      <alignment horizontal="right" vertical="top" wrapText="1"/>
    </xf>
    <xf numFmtId="14" fontId="36" fillId="0" borderId="5" xfId="0" applyNumberFormat="1" applyFont="1" applyBorder="1" applyAlignment="1">
      <alignment vertical="top" wrapText="1"/>
    </xf>
    <xf numFmtId="0" fontId="15" fillId="0" borderId="2" xfId="0" applyFont="1" applyBorder="1" applyAlignment="1">
      <alignment vertical="top" wrapText="1"/>
    </xf>
    <xf numFmtId="0" fontId="15" fillId="0" borderId="2" xfId="0" applyFont="1" applyBorder="1" applyAlignment="1">
      <alignment horizontal="left" vertical="top" wrapText="1"/>
    </xf>
    <xf numFmtId="4" fontId="15" fillId="0" borderId="2" xfId="0" applyNumberFormat="1" applyFont="1" applyBorder="1" applyAlignment="1">
      <alignment horizontal="right" vertical="top" wrapText="1"/>
    </xf>
    <xf numFmtId="14" fontId="15" fillId="0" borderId="2" xfId="0" applyNumberFormat="1" applyFont="1" applyBorder="1" applyAlignment="1">
      <alignment horizontal="right" vertical="top" wrapText="1"/>
    </xf>
    <xf numFmtId="0" fontId="15" fillId="0" borderId="2" xfId="0" applyFont="1" applyBorder="1"/>
    <xf numFmtId="2" fontId="4" fillId="0" borderId="2" xfId="0" applyNumberFormat="1" applyFont="1" applyBorder="1" applyAlignment="1">
      <alignment horizontal="right" vertical="top" wrapText="1"/>
    </xf>
    <xf numFmtId="49" fontId="4" fillId="0" borderId="2" xfId="0" applyNumberFormat="1" applyFont="1" applyBorder="1" applyAlignment="1">
      <alignment horizontal="center" vertical="top" wrapText="1"/>
    </xf>
    <xf numFmtId="0" fontId="4" fillId="0" borderId="2" xfId="0" applyFont="1" applyBorder="1" applyAlignment="1">
      <alignment horizontal="right" vertical="top" wrapText="1"/>
    </xf>
    <xf numFmtId="2" fontId="4" fillId="0" borderId="2" xfId="0" applyNumberFormat="1" applyFont="1" applyBorder="1" applyAlignment="1">
      <alignment vertical="top" wrapText="1"/>
    </xf>
    <xf numFmtId="0" fontId="15" fillId="0" borderId="2" xfId="0" applyFont="1" applyBorder="1" applyAlignment="1">
      <alignment vertical="top"/>
    </xf>
    <xf numFmtId="0" fontId="39" fillId="0" borderId="2" xfId="0" applyFont="1" applyBorder="1"/>
    <xf numFmtId="0" fontId="4" fillId="0" borderId="2" xfId="0" applyFont="1" applyBorder="1" applyAlignment="1">
      <alignment vertical="top"/>
    </xf>
    <xf numFmtId="2" fontId="4" fillId="0" borderId="2" xfId="0" applyNumberFormat="1" applyFont="1" applyBorder="1" applyAlignment="1">
      <alignment horizontal="right" vertical="top"/>
    </xf>
    <xf numFmtId="0" fontId="40" fillId="0" borderId="2" xfId="0" applyFont="1" applyBorder="1" applyAlignment="1">
      <alignment horizontal="center" vertical="top"/>
    </xf>
    <xf numFmtId="0" fontId="41" fillId="0" borderId="2" xfId="0" applyFont="1" applyBorder="1"/>
    <xf numFmtId="4" fontId="15" fillId="0" borderId="2" xfId="0" applyNumberFormat="1" applyFont="1" applyBorder="1" applyAlignment="1">
      <alignment horizontal="right" wrapText="1"/>
    </xf>
    <xf numFmtId="0" fontId="40" fillId="0" borderId="2" xfId="0" applyFont="1" applyBorder="1"/>
    <xf numFmtId="0" fontId="4" fillId="0" borderId="2" xfId="0" applyFont="1" applyBorder="1" applyAlignment="1">
      <alignment horizontal="center" vertical="top" wrapText="1"/>
    </xf>
    <xf numFmtId="1" fontId="4" fillId="0" borderId="2" xfId="0" applyNumberFormat="1" applyFont="1" applyBorder="1" applyAlignment="1">
      <alignment horizontal="center" vertical="top" wrapText="1"/>
    </xf>
    <xf numFmtId="0" fontId="4" fillId="0" borderId="5" xfId="0" applyFont="1" applyBorder="1" applyAlignment="1">
      <alignment horizontal="center" vertical="top" wrapText="1"/>
    </xf>
    <xf numFmtId="4" fontId="4" fillId="0" borderId="2" xfId="0" applyNumberFormat="1" applyFont="1" applyBorder="1" applyAlignment="1">
      <alignment horizontal="right" vertical="top"/>
    </xf>
    <xf numFmtId="14" fontId="4" fillId="0" borderId="2" xfId="0" applyNumberFormat="1" applyFont="1" applyBorder="1" applyAlignment="1">
      <alignment vertical="top"/>
    </xf>
    <xf numFmtId="14" fontId="4" fillId="0" borderId="5" xfId="0" applyNumberFormat="1" applyFont="1" applyBorder="1" applyAlignment="1">
      <alignment vertical="top"/>
    </xf>
    <xf numFmtId="0" fontId="4" fillId="0" borderId="5" xfId="0" applyFont="1" applyBorder="1" applyAlignment="1">
      <alignment vertical="top" wrapText="1"/>
    </xf>
    <xf numFmtId="4" fontId="15" fillId="0" borderId="2" xfId="0" applyNumberFormat="1" applyFont="1" applyBorder="1" applyAlignment="1">
      <alignment horizontal="right" vertical="top"/>
    </xf>
    <xf numFmtId="0" fontId="4" fillId="0" borderId="2" xfId="0" applyFont="1" applyBorder="1"/>
    <xf numFmtId="0" fontId="4" fillId="0" borderId="5" xfId="0" applyFont="1" applyBorder="1"/>
    <xf numFmtId="0" fontId="36" fillId="0" borderId="2" xfId="0" applyFont="1" applyBorder="1" applyAlignment="1">
      <alignment horizontal="center" vertical="top" wrapText="1"/>
    </xf>
    <xf numFmtId="0" fontId="17" fillId="0" borderId="2" xfId="0" applyFont="1" applyBorder="1" applyAlignment="1">
      <alignment horizontal="center" vertical="top"/>
    </xf>
    <xf numFmtId="0" fontId="17" fillId="0" borderId="2" xfId="0" applyFont="1" applyBorder="1" applyAlignment="1">
      <alignment horizontal="center" vertical="top" wrapText="1"/>
    </xf>
    <xf numFmtId="0" fontId="23" fillId="0" borderId="2" xfId="4" applyFont="1" applyBorder="1"/>
    <xf numFmtId="0" fontId="23" fillId="0" borderId="2" xfId="4" applyFont="1" applyBorder="1" applyAlignment="1">
      <alignment wrapText="1"/>
    </xf>
    <xf numFmtId="0" fontId="23" fillId="0" borderId="2" xfId="4" applyFont="1" applyBorder="1" applyAlignment="1">
      <alignment vertical="top" wrapText="1"/>
    </xf>
    <xf numFmtId="49" fontId="14" fillId="0" borderId="2" xfId="4" applyNumberFormat="1" applyFont="1" applyBorder="1" applyAlignment="1">
      <alignment horizontal="left" vertical="center" wrapText="1"/>
    </xf>
    <xf numFmtId="49" fontId="14" fillId="0" borderId="5" xfId="0" applyNumberFormat="1" applyFont="1" applyBorder="1" applyAlignment="1">
      <alignment horizontal="center" vertical="center" wrapText="1"/>
    </xf>
    <xf numFmtId="165" fontId="4" fillId="0" borderId="2" xfId="0" applyNumberFormat="1" applyFont="1" applyBorder="1" applyAlignment="1">
      <alignment horizontal="center" vertical="top" wrapText="1"/>
    </xf>
    <xf numFmtId="0" fontId="36" fillId="0" borderId="7" xfId="0" applyFont="1" applyBorder="1" applyAlignment="1">
      <alignment horizontal="center" vertical="top" wrapText="1"/>
    </xf>
    <xf numFmtId="0" fontId="17" fillId="0" borderId="2" xfId="0" applyFont="1" applyBorder="1" applyAlignment="1">
      <alignment vertical="top"/>
    </xf>
    <xf numFmtId="0" fontId="17" fillId="0" borderId="2" xfId="0" applyFont="1" applyBorder="1" applyAlignment="1">
      <alignment horizontal="center" vertical="center" wrapText="1"/>
    </xf>
    <xf numFmtId="0" fontId="17" fillId="0" borderId="7" xfId="0" applyFont="1" applyBorder="1" applyAlignment="1">
      <alignment horizontal="center" vertical="top" wrapText="1"/>
    </xf>
    <xf numFmtId="0" fontId="4" fillId="0" borderId="2" xfId="0" applyFont="1" applyBorder="1" applyAlignment="1">
      <alignment horizontal="center" vertical="center" wrapText="1"/>
    </xf>
    <xf numFmtId="0" fontId="36" fillId="0" borderId="7" xfId="0" applyFont="1" applyBorder="1"/>
    <xf numFmtId="0" fontId="34" fillId="0" borderId="2" xfId="0" applyFont="1" applyBorder="1" applyAlignment="1">
      <alignment horizontal="center" vertical="center"/>
    </xf>
    <xf numFmtId="0" fontId="16" fillId="0" borderId="2" xfId="4" applyBorder="1" applyAlignment="1">
      <alignment horizontal="center" vertical="center"/>
    </xf>
    <xf numFmtId="0" fontId="36" fillId="0" borderId="2" xfId="4" applyFont="1" applyBorder="1" applyAlignment="1">
      <alignment horizontal="center" vertical="center" wrapText="1"/>
    </xf>
    <xf numFmtId="0" fontId="20" fillId="0" borderId="2" xfId="4" applyFont="1" applyBorder="1" applyAlignment="1">
      <alignment horizontal="left" vertical="top" wrapText="1"/>
    </xf>
    <xf numFmtId="0" fontId="14" fillId="0" borderId="2" xfId="0" applyFont="1" applyBorder="1" applyAlignment="1">
      <alignment horizontal="center" vertical="center" wrapText="1"/>
    </xf>
    <xf numFmtId="165" fontId="14" fillId="0" borderId="2" xfId="0" applyNumberFormat="1" applyFont="1" applyBorder="1" applyAlignment="1">
      <alignment horizontal="center" vertical="center" wrapText="1"/>
    </xf>
    <xf numFmtId="165" fontId="14" fillId="0" borderId="2" xfId="0" applyNumberFormat="1" applyFont="1" applyBorder="1" applyAlignment="1">
      <alignment horizontal="center" vertical="center"/>
    </xf>
    <xf numFmtId="0" fontId="4" fillId="0" borderId="0" xfId="0" applyFont="1" applyAlignment="1">
      <alignment horizontal="center" vertical="center" wrapText="1"/>
    </xf>
    <xf numFmtId="4" fontId="16" fillId="0" borderId="0" xfId="4" applyNumberFormat="1" applyAlignment="1">
      <alignment horizontal="center" vertical="center"/>
    </xf>
    <xf numFmtId="3" fontId="16" fillId="0" borderId="0" xfId="4" applyNumberFormat="1" applyAlignment="1">
      <alignment horizontal="center" vertical="center"/>
    </xf>
    <xf numFmtId="49" fontId="19" fillId="0" borderId="2" xfId="4" applyNumberFormat="1" applyFont="1" applyBorder="1" applyAlignment="1">
      <alignment horizontal="center" vertical="center" wrapText="1"/>
    </xf>
    <xf numFmtId="0" fontId="19" fillId="0" borderId="2" xfId="4" applyFont="1" applyBorder="1" applyAlignment="1">
      <alignment vertical="top"/>
    </xf>
    <xf numFmtId="4" fontId="14" fillId="0" borderId="5" xfId="0" applyNumberFormat="1" applyFont="1" applyBorder="1" applyAlignment="1">
      <alignment horizontal="right" vertical="top" wrapText="1"/>
    </xf>
    <xf numFmtId="0" fontId="43" fillId="0" borderId="2" xfId="0" applyFont="1" applyBorder="1"/>
    <xf numFmtId="0" fontId="44" fillId="0" borderId="0" xfId="0" applyFont="1"/>
    <xf numFmtId="0" fontId="45" fillId="0" borderId="2" xfId="0" applyFont="1" applyBorder="1"/>
    <xf numFmtId="0" fontId="46" fillId="0" borderId="0" xfId="0" applyFont="1"/>
    <xf numFmtId="0" fontId="46" fillId="0" borderId="0" xfId="0" applyFont="1" applyAlignment="1">
      <alignment vertical="top"/>
    </xf>
    <xf numFmtId="0" fontId="42" fillId="0" borderId="2" xfId="0" applyFont="1" applyBorder="1" applyAlignment="1">
      <alignment horizontal="center" vertical="top"/>
    </xf>
    <xf numFmtId="0" fontId="20" fillId="0" borderId="2" xfId="0" applyFont="1" applyBorder="1" applyAlignment="1">
      <alignment horizontal="left" vertical="top" wrapText="1"/>
    </xf>
    <xf numFmtId="0" fontId="20" fillId="0" borderId="2" xfId="0" applyFont="1" applyBorder="1" applyAlignment="1">
      <alignment vertical="top" wrapText="1"/>
    </xf>
    <xf numFmtId="4" fontId="37" fillId="0" borderId="2" xfId="0" applyNumberFormat="1" applyFont="1" applyBorder="1" applyAlignment="1">
      <alignment vertical="top"/>
    </xf>
    <xf numFmtId="49" fontId="14" fillId="0" borderId="2" xfId="0" applyNumberFormat="1" applyFont="1" applyBorder="1" applyAlignment="1">
      <alignment vertical="top" wrapText="1"/>
    </xf>
    <xf numFmtId="0" fontId="14" fillId="0" borderId="2" xfId="0" applyFont="1" applyBorder="1" applyAlignment="1">
      <alignment horizontal="right" vertical="top" wrapText="1"/>
    </xf>
    <xf numFmtId="2" fontId="14" fillId="0" borderId="2" xfId="0" applyNumberFormat="1" applyFont="1" applyBorder="1" applyAlignment="1">
      <alignment vertical="top"/>
    </xf>
    <xf numFmtId="49" fontId="14" fillId="0" borderId="2" xfId="0" applyNumberFormat="1" applyFont="1" applyBorder="1" applyAlignment="1">
      <alignment horizontal="left" vertical="top"/>
    </xf>
    <xf numFmtId="0" fontId="47" fillId="0" borderId="2" xfId="0" applyFont="1" applyBorder="1" applyAlignment="1">
      <alignment horizontal="left" vertical="center"/>
    </xf>
    <xf numFmtId="0" fontId="20" fillId="0" borderId="2" xfId="0" applyFont="1" applyBorder="1" applyAlignment="1">
      <alignment horizontal="center" vertical="center"/>
    </xf>
    <xf numFmtId="0" fontId="17" fillId="17" borderId="0" xfId="0" applyFont="1" applyFill="1"/>
    <xf numFmtId="0" fontId="15" fillId="0" borderId="2" xfId="0" applyFont="1" applyBorder="1" applyAlignment="1">
      <alignment horizontal="right" vertical="top"/>
    </xf>
    <xf numFmtId="2" fontId="15" fillId="0" borderId="2" xfId="0" applyNumberFormat="1" applyFont="1" applyBorder="1" applyAlignment="1">
      <alignment horizontal="right" vertical="top" wrapText="1"/>
    </xf>
    <xf numFmtId="0" fontId="17" fillId="0" borderId="0" xfId="0" applyFont="1"/>
    <xf numFmtId="0" fontId="23" fillId="0" borderId="0" xfId="0" applyFont="1"/>
    <xf numFmtId="49" fontId="4" fillId="0" borderId="2" xfId="0" applyNumberFormat="1" applyFont="1" applyBorder="1" applyAlignment="1">
      <alignment vertical="top" wrapText="1"/>
    </xf>
    <xf numFmtId="0" fontId="41" fillId="0" borderId="0" xfId="0" applyFont="1"/>
    <xf numFmtId="14" fontId="16" fillId="0" borderId="2" xfId="4" applyNumberFormat="1" applyBorder="1" applyAlignment="1">
      <alignment horizontal="center" vertical="top"/>
    </xf>
    <xf numFmtId="0" fontId="40" fillId="0" borderId="2" xfId="0" applyFont="1" applyBorder="1" applyAlignment="1">
      <alignment vertical="top"/>
    </xf>
    <xf numFmtId="0" fontId="34" fillId="0" borderId="0" xfId="0" applyFont="1" applyAlignment="1">
      <alignment vertical="top"/>
    </xf>
    <xf numFmtId="14" fontId="14" fillId="0" borderId="2" xfId="4" applyNumberFormat="1" applyFont="1" applyBorder="1" applyAlignment="1">
      <alignment horizontal="center" vertical="top"/>
    </xf>
    <xf numFmtId="49" fontId="14" fillId="0" borderId="2" xfId="4" applyNumberFormat="1" applyFont="1" applyBorder="1" applyAlignment="1">
      <alignment horizontal="center" vertical="top"/>
    </xf>
    <xf numFmtId="0" fontId="14" fillId="0" borderId="2" xfId="4" applyFont="1" applyBorder="1"/>
    <xf numFmtId="0" fontId="14" fillId="0" borderId="2" xfId="4" applyFont="1" applyBorder="1" applyAlignment="1">
      <alignment vertical="top"/>
    </xf>
    <xf numFmtId="0" fontId="48" fillId="0" borderId="2" xfId="0" applyFont="1" applyBorder="1" applyAlignment="1">
      <alignment horizontal="left" vertical="top" wrapText="1"/>
    </xf>
    <xf numFmtId="4" fontId="15" fillId="0" borderId="2" xfId="0" applyNumberFormat="1" applyFont="1" applyBorder="1" applyAlignment="1">
      <alignment vertical="top" wrapText="1"/>
    </xf>
    <xf numFmtId="4" fontId="4" fillId="0" borderId="2" xfId="0" applyNumberFormat="1" applyFont="1" applyBorder="1" applyAlignment="1">
      <alignment vertical="top"/>
    </xf>
    <xf numFmtId="4" fontId="4" fillId="8" borderId="3" xfId="0" applyNumberFormat="1" applyFont="1" applyFill="1" applyBorder="1" applyAlignment="1">
      <alignment vertical="top" wrapText="1"/>
    </xf>
    <xf numFmtId="4" fontId="4" fillId="8" borderId="2" xfId="0" applyNumberFormat="1" applyFont="1" applyFill="1" applyBorder="1" applyAlignment="1">
      <alignment vertical="top" wrapText="1"/>
    </xf>
    <xf numFmtId="4" fontId="4" fillId="8" borderId="2" xfId="0" applyNumberFormat="1" applyFont="1" applyFill="1" applyBorder="1" applyAlignment="1">
      <alignment horizontal="center" vertical="top"/>
    </xf>
    <xf numFmtId="4" fontId="4" fillId="0" borderId="2" xfId="0" applyNumberFormat="1" applyFont="1" applyBorder="1" applyAlignment="1">
      <alignment vertical="top" wrapText="1"/>
    </xf>
    <xf numFmtId="0" fontId="23" fillId="8" borderId="2" xfId="4" applyFont="1" applyFill="1" applyBorder="1" applyAlignment="1">
      <alignment vertical="top"/>
    </xf>
    <xf numFmtId="0" fontId="17" fillId="8" borderId="2" xfId="4" applyFont="1" applyFill="1" applyBorder="1" applyAlignment="1">
      <alignment vertical="top"/>
    </xf>
    <xf numFmtId="4" fontId="14" fillId="0" borderId="3" xfId="0" applyNumberFormat="1" applyFont="1" applyBorder="1" applyAlignment="1">
      <alignment horizontal="right" vertical="top"/>
    </xf>
    <xf numFmtId="4" fontId="14" fillId="0" borderId="5" xfId="0" applyNumberFormat="1" applyFont="1" applyBorder="1" applyAlignment="1">
      <alignment horizontal="right" vertical="top"/>
    </xf>
    <xf numFmtId="2" fontId="14" fillId="0" borderId="3" xfId="0" applyNumberFormat="1" applyFont="1" applyBorder="1" applyAlignment="1">
      <alignment horizontal="right" vertical="top"/>
    </xf>
    <xf numFmtId="2" fontId="14" fillId="0" borderId="5" xfId="0" applyNumberFormat="1" applyFont="1" applyBorder="1" applyAlignment="1">
      <alignment horizontal="right" vertical="top"/>
    </xf>
    <xf numFmtId="0" fontId="23" fillId="0" borderId="0" xfId="0" applyFont="1" applyAlignment="1">
      <alignment horizontal="center" vertical="center"/>
    </xf>
    <xf numFmtId="0" fontId="14" fillId="0" borderId="1" xfId="0" applyFont="1" applyBorder="1" applyAlignment="1">
      <alignment horizontal="center" vertical="center" wrapText="1"/>
    </xf>
    <xf numFmtId="4" fontId="14" fillId="0" borderId="3" xfId="0" applyNumberFormat="1" applyFont="1" applyBorder="1" applyAlignment="1">
      <alignment horizontal="right" vertical="top" wrapText="1"/>
    </xf>
    <xf numFmtId="4" fontId="14" fillId="0" borderId="5" xfId="0" applyNumberFormat="1" applyFont="1" applyBorder="1" applyAlignment="1">
      <alignment horizontal="right" vertical="top" wrapText="1"/>
    </xf>
    <xf numFmtId="2" fontId="14" fillId="0" borderId="3" xfId="0" applyNumberFormat="1" applyFont="1" applyBorder="1" applyAlignment="1">
      <alignment horizontal="right" vertical="top" wrapText="1"/>
    </xf>
    <xf numFmtId="2" fontId="14" fillId="0" borderId="5" xfId="0" applyNumberFormat="1" applyFont="1" applyBorder="1" applyAlignment="1">
      <alignment horizontal="right" vertical="top" wrapText="1"/>
    </xf>
    <xf numFmtId="0" fontId="4" fillId="0" borderId="2" xfId="0" applyFont="1" applyBorder="1" applyAlignment="1">
      <alignment horizontal="center" vertical="center" wrapText="1"/>
    </xf>
    <xf numFmtId="0" fontId="42" fillId="0" borderId="2" xfId="0" applyFont="1" applyBorder="1" applyAlignment="1">
      <alignment horizontal="center" vertical="top"/>
    </xf>
    <xf numFmtId="0" fontId="9" fillId="12" borderId="2" xfId="0" applyFont="1" applyFill="1" applyBorder="1" applyAlignment="1">
      <alignment horizontal="left" vertical="top"/>
    </xf>
    <xf numFmtId="0" fontId="9" fillId="4" borderId="5" xfId="0" applyFont="1" applyFill="1" applyBorder="1" applyAlignment="1">
      <alignment horizontal="left" vertical="top"/>
    </xf>
    <xf numFmtId="0" fontId="9" fillId="13" borderId="5" xfId="0" applyFont="1" applyFill="1" applyBorder="1" applyAlignment="1">
      <alignment horizontal="left" vertical="top"/>
    </xf>
    <xf numFmtId="0" fontId="1" fillId="8" borderId="0" xfId="0" applyFont="1" applyFill="1" applyAlignment="1">
      <alignment horizontal="center" vertical="center"/>
    </xf>
    <xf numFmtId="0" fontId="9" fillId="8" borderId="0" xfId="0" applyFont="1" applyFill="1" applyAlignment="1">
      <alignment horizontal="center" vertical="center" wrapText="1"/>
    </xf>
    <xf numFmtId="0" fontId="9" fillId="6" borderId="2" xfId="0" applyFont="1" applyFill="1" applyBorder="1" applyAlignment="1">
      <alignment horizontal="left" vertical="top"/>
    </xf>
    <xf numFmtId="0" fontId="9" fillId="7" borderId="2" xfId="0" applyFont="1" applyFill="1" applyBorder="1" applyAlignment="1">
      <alignment horizontal="left" vertical="top"/>
    </xf>
    <xf numFmtId="0" fontId="9" fillId="14" borderId="3" xfId="0" applyFont="1" applyFill="1" applyBorder="1" applyAlignment="1">
      <alignment horizontal="left" vertical="top"/>
    </xf>
    <xf numFmtId="0" fontId="9" fillId="0" borderId="0" xfId="0" applyFont="1" applyAlignment="1">
      <alignment horizontal="center" vertical="center"/>
    </xf>
    <xf numFmtId="0" fontId="9" fillId="0" borderId="1" xfId="0" applyFont="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center" vertical="center" wrapText="1"/>
    </xf>
    <xf numFmtId="49" fontId="14" fillId="0" borderId="2" xfId="4" applyNumberFormat="1" applyFont="1" applyBorder="1" applyAlignment="1">
      <alignment horizontal="center" vertical="center" wrapText="1"/>
    </xf>
    <xf numFmtId="0" fontId="14" fillId="0" borderId="2" xfId="4" applyFont="1" applyBorder="1" applyAlignment="1">
      <alignment horizontal="center" vertical="center" wrapText="1"/>
    </xf>
    <xf numFmtId="49" fontId="14" fillId="0" borderId="3" xfId="4" applyNumberFormat="1" applyFont="1" applyBorder="1" applyAlignment="1">
      <alignment horizontal="center" vertical="center" wrapText="1"/>
    </xf>
    <xf numFmtId="49" fontId="14" fillId="0" borderId="4" xfId="4" applyNumberFormat="1" applyFont="1" applyBorder="1" applyAlignment="1">
      <alignment horizontal="center" vertical="center" wrapText="1"/>
    </xf>
    <xf numFmtId="49" fontId="14" fillId="0" borderId="5" xfId="4" applyNumberFormat="1" applyFont="1" applyBorder="1" applyAlignment="1">
      <alignment horizontal="center" vertical="center" wrapText="1"/>
    </xf>
    <xf numFmtId="0" fontId="14" fillId="0" borderId="3" xfId="4" applyFont="1" applyBorder="1" applyAlignment="1">
      <alignment horizontal="center" vertical="center" wrapText="1"/>
    </xf>
    <xf numFmtId="0" fontId="14" fillId="0" borderId="4" xfId="4" applyFont="1" applyBorder="1" applyAlignment="1">
      <alignment horizontal="center" vertical="center" wrapText="1"/>
    </xf>
    <xf numFmtId="0" fontId="14" fillId="0" borderId="5" xfId="4" applyFont="1" applyBorder="1" applyAlignment="1">
      <alignment horizontal="center" vertical="center" wrapText="1"/>
    </xf>
    <xf numFmtId="0" fontId="14" fillId="0" borderId="3" xfId="4" applyFont="1" applyBorder="1" applyAlignment="1">
      <alignment horizontal="left" vertical="top" wrapText="1"/>
    </xf>
    <xf numFmtId="0" fontId="14" fillId="0" borderId="4" xfId="4" applyFont="1" applyBorder="1" applyAlignment="1">
      <alignment horizontal="left" vertical="top" wrapText="1"/>
    </xf>
    <xf numFmtId="0" fontId="14" fillId="0" borderId="5" xfId="4" applyFont="1" applyBorder="1" applyAlignment="1">
      <alignment horizontal="left" vertical="top" wrapText="1"/>
    </xf>
  </cellXfs>
  <cellStyles count="6">
    <cellStyle name="S4" xfId="1" xr:uid="{00000000-0005-0000-0000-000000000000}"/>
    <cellStyle name="S5" xfId="2" xr:uid="{00000000-0005-0000-0000-000001000000}"/>
    <cellStyle name="S6" xfId="3" xr:uid="{00000000-0005-0000-0000-000002000000}"/>
    <cellStyle name="Обычный" xfId="0" builtinId="0"/>
    <cellStyle name="Обычный 2" xfId="4" xr:uid="{00000000-0005-0000-0000-000004000000}"/>
    <cellStyle name="Обычный 3" xfId="5" xr:uid="{00000000-0005-0000-0000-000005000000}"/>
  </cellStyles>
  <dxfs count="0"/>
  <tableStyles count="0" defaultTableStyle="TableStyleMedium2" defaultPivotStyle="PivotStyleLight16"/>
  <colors>
    <mruColors>
      <color rgb="FFFF3333"/>
      <color rgb="FFFF1111"/>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1044;&#1077;&#1088;&#1077;&#1074;&#1103;&#1085;&#1082;&#1086;/2021/&#1054;&#1058;&#1063;&#1045;&#1058;/&#1079;&#1072;&#1087;&#1088;&#1086;&#1089;%20&#1087;&#1086;%20&#1045;&#1043;&#1056;&#1053;/2307_&#1047;&#10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307_ЗД"/>
    </sheetNames>
    <sheetDataSet>
      <sheetData sheetId="0">
        <row r="218">
          <cell r="B218" t="str">
            <v>23:07:0101045:137</v>
          </cell>
        </row>
        <row r="219">
          <cell r="B219" t="str">
            <v>23:07:0101045:163</v>
          </cell>
        </row>
        <row r="242">
          <cell r="B242" t="str">
            <v>23:07:0102007:204</v>
          </cell>
        </row>
        <row r="243">
          <cell r="B243" t="str">
            <v>23:07:0102008:65</v>
          </cell>
        </row>
        <row r="252">
          <cell r="B252" t="str">
            <v>23:07:0103005:137</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U131"/>
  <sheetViews>
    <sheetView zoomScale="85" zoomScaleNormal="85" workbookViewId="0">
      <pane xSplit="3" ySplit="4" topLeftCell="D57" activePane="bottomRight" state="frozen"/>
      <selection pane="topRight" activeCell="D1" sqref="D1"/>
      <selection pane="bottomLeft" activeCell="A5" sqref="A5"/>
      <selection pane="bottomRight" activeCell="F59" sqref="F59"/>
    </sheetView>
  </sheetViews>
  <sheetFormatPr defaultColWidth="9.140625" defaultRowHeight="15" x14ac:dyDescent="0.25"/>
  <cols>
    <col min="1" max="1" width="4.5703125" style="211" customWidth="1"/>
    <col min="2" max="2" width="10.7109375" style="211" customWidth="1"/>
    <col min="3" max="3" width="18.140625" style="211" customWidth="1"/>
    <col min="4" max="4" width="19.140625" style="211" customWidth="1"/>
    <col min="5" max="6" width="19.5703125" style="211" bestFit="1" customWidth="1"/>
    <col min="7" max="7" width="11.7109375" style="211" bestFit="1" customWidth="1"/>
    <col min="8" max="8" width="13.140625" style="211" customWidth="1"/>
    <col min="9" max="9" width="14.5703125" style="262" bestFit="1" customWidth="1"/>
    <col min="10" max="10" width="19.42578125" style="262" customWidth="1"/>
    <col min="11" max="11" width="13.5703125" style="211" customWidth="1"/>
    <col min="12" max="12" width="20.85546875" style="262" customWidth="1"/>
    <col min="13" max="13" width="13.42578125" style="211" bestFit="1" customWidth="1"/>
    <col min="14" max="14" width="10.42578125" style="211" customWidth="1"/>
    <col min="15" max="15" width="29.140625" style="211" customWidth="1"/>
    <col min="16" max="16" width="11.7109375" style="211" customWidth="1"/>
    <col min="17" max="17" width="11.140625" style="211" customWidth="1"/>
    <col min="18" max="18" width="21.7109375" style="211" customWidth="1"/>
    <col min="19" max="19" width="10.5703125" style="211" customWidth="1"/>
    <col min="20" max="20" width="15.5703125" style="211" customWidth="1"/>
    <col min="21" max="21" width="11.42578125" style="211" customWidth="1"/>
    <col min="22" max="16384" width="9.140625" style="211"/>
  </cols>
  <sheetData>
    <row r="1" spans="1:21" ht="23.25" customHeight="1" x14ac:dyDescent="0.25">
      <c r="A1" s="368" t="s">
        <v>71</v>
      </c>
      <c r="B1" s="368"/>
      <c r="C1" s="368"/>
      <c r="D1" s="368"/>
      <c r="E1" s="368"/>
      <c r="F1" s="368"/>
      <c r="G1" s="368"/>
      <c r="H1" s="368"/>
      <c r="I1" s="368"/>
      <c r="J1" s="368"/>
      <c r="K1" s="368"/>
      <c r="L1" s="368"/>
      <c r="M1" s="368"/>
      <c r="N1" s="368"/>
      <c r="O1" s="368"/>
      <c r="P1" s="368"/>
    </row>
    <row r="2" spans="1:21" ht="39.75" customHeight="1" x14ac:dyDescent="0.25">
      <c r="A2" s="212"/>
      <c r="B2" s="212"/>
      <c r="C2" s="369" t="s">
        <v>1935</v>
      </c>
      <c r="D2" s="369"/>
      <c r="E2" s="369"/>
      <c r="F2" s="369"/>
      <c r="G2" s="369"/>
      <c r="H2" s="369"/>
      <c r="I2" s="369"/>
      <c r="J2" s="369"/>
      <c r="K2" s="369"/>
      <c r="L2" s="369"/>
      <c r="M2" s="369"/>
      <c r="N2" s="369"/>
      <c r="O2" s="369"/>
      <c r="P2" s="212"/>
      <c r="Q2" s="213"/>
      <c r="R2" s="213"/>
      <c r="S2" s="213"/>
    </row>
    <row r="3" spans="1:21" s="252" customFormat="1" ht="99" customHeight="1" x14ac:dyDescent="0.3">
      <c r="A3" s="194" t="s">
        <v>0</v>
      </c>
      <c r="B3" s="214" t="s">
        <v>1</v>
      </c>
      <c r="C3" s="214" t="s">
        <v>2</v>
      </c>
      <c r="D3" s="214" t="s">
        <v>3</v>
      </c>
      <c r="E3" s="214" t="s">
        <v>23</v>
      </c>
      <c r="F3" s="214" t="s">
        <v>4</v>
      </c>
      <c r="G3" s="214" t="s">
        <v>29</v>
      </c>
      <c r="H3" s="214" t="s">
        <v>30</v>
      </c>
      <c r="I3" s="215" t="s">
        <v>5</v>
      </c>
      <c r="J3" s="215" t="s">
        <v>42</v>
      </c>
      <c r="K3" s="214" t="s">
        <v>40</v>
      </c>
      <c r="L3" s="215" t="s">
        <v>6</v>
      </c>
      <c r="M3" s="214" t="s">
        <v>7</v>
      </c>
      <c r="N3" s="214" t="s">
        <v>8</v>
      </c>
      <c r="O3" s="214" t="s">
        <v>9</v>
      </c>
      <c r="P3" s="214" t="s">
        <v>10</v>
      </c>
      <c r="Q3" s="214" t="s">
        <v>11</v>
      </c>
      <c r="R3" s="214" t="s">
        <v>28</v>
      </c>
      <c r="S3" s="214" t="s">
        <v>12</v>
      </c>
      <c r="T3" s="214" t="s">
        <v>13</v>
      </c>
      <c r="U3" s="251"/>
    </row>
    <row r="4" spans="1:21" s="252" customFormat="1" ht="18.75" x14ac:dyDescent="0.3">
      <c r="A4" s="210">
        <v>1</v>
      </c>
      <c r="B4" s="214">
        <v>2</v>
      </c>
      <c r="C4" s="214">
        <v>3</v>
      </c>
      <c r="D4" s="214">
        <v>4</v>
      </c>
      <c r="E4" s="214">
        <v>5</v>
      </c>
      <c r="F4" s="214">
        <v>6</v>
      </c>
      <c r="G4" s="214">
        <v>7</v>
      </c>
      <c r="H4" s="214">
        <v>8</v>
      </c>
      <c r="I4" s="214">
        <v>9</v>
      </c>
      <c r="J4" s="214">
        <v>10</v>
      </c>
      <c r="K4" s="214">
        <v>11</v>
      </c>
      <c r="L4" s="214">
        <v>12</v>
      </c>
      <c r="M4" s="214">
        <v>13</v>
      </c>
      <c r="N4" s="214">
        <v>14</v>
      </c>
      <c r="O4" s="214">
        <v>15</v>
      </c>
      <c r="P4" s="214">
        <v>16</v>
      </c>
      <c r="Q4" s="214">
        <v>17</v>
      </c>
      <c r="R4" s="214">
        <v>18</v>
      </c>
      <c r="S4" s="214">
        <v>19</v>
      </c>
      <c r="T4" s="214">
        <v>20</v>
      </c>
    </row>
    <row r="5" spans="1:21" ht="51" x14ac:dyDescent="0.25">
      <c r="A5" s="214">
        <v>1</v>
      </c>
      <c r="B5" s="208" t="s">
        <v>1482</v>
      </c>
      <c r="C5" s="194" t="s">
        <v>72</v>
      </c>
      <c r="D5" s="194" t="s">
        <v>73</v>
      </c>
      <c r="E5" s="194" t="s">
        <v>47</v>
      </c>
      <c r="F5" s="207" t="s">
        <v>70</v>
      </c>
      <c r="G5" s="207">
        <v>935</v>
      </c>
      <c r="H5" s="207"/>
      <c r="I5" s="192">
        <v>1001225</v>
      </c>
      <c r="J5" s="190">
        <f t="shared" ref="J5:J41" si="0">I5-L5</f>
        <v>0</v>
      </c>
      <c r="K5" s="191">
        <f t="shared" ref="K5:K21" si="1">J5/I5*100</f>
        <v>0</v>
      </c>
      <c r="L5" s="192">
        <v>1001225</v>
      </c>
      <c r="M5" s="209"/>
      <c r="N5" s="193">
        <v>40163</v>
      </c>
      <c r="O5" s="135" t="s">
        <v>74</v>
      </c>
      <c r="P5" s="209"/>
      <c r="Q5" s="208"/>
      <c r="R5" s="194"/>
      <c r="S5" s="216"/>
      <c r="T5" s="209"/>
    </row>
    <row r="6" spans="1:21" ht="65.25" customHeight="1" x14ac:dyDescent="0.25">
      <c r="A6" s="214">
        <v>2</v>
      </c>
      <c r="B6" s="194" t="s">
        <v>1483</v>
      </c>
      <c r="C6" s="194" t="s">
        <v>75</v>
      </c>
      <c r="D6" s="194" t="s">
        <v>76</v>
      </c>
      <c r="E6" s="194" t="s">
        <v>47</v>
      </c>
      <c r="F6" s="207" t="s">
        <v>70</v>
      </c>
      <c r="G6" s="207" t="s">
        <v>70</v>
      </c>
      <c r="H6" s="207"/>
      <c r="I6" s="192">
        <v>1</v>
      </c>
      <c r="J6" s="190">
        <f t="shared" si="0"/>
        <v>0</v>
      </c>
      <c r="K6" s="191">
        <f t="shared" si="1"/>
        <v>0</v>
      </c>
      <c r="L6" s="192">
        <v>1</v>
      </c>
      <c r="M6" s="209"/>
      <c r="N6" s="193">
        <v>39003</v>
      </c>
      <c r="O6" s="135" t="s">
        <v>77</v>
      </c>
      <c r="P6" s="209"/>
      <c r="Q6" s="209"/>
      <c r="R6" s="194"/>
      <c r="S6" s="216"/>
      <c r="T6" s="209"/>
    </row>
    <row r="7" spans="1:21" ht="92.25" customHeight="1" x14ac:dyDescent="0.25">
      <c r="A7" s="214">
        <v>3</v>
      </c>
      <c r="B7" s="194" t="s">
        <v>1484</v>
      </c>
      <c r="C7" s="194" t="s">
        <v>78</v>
      </c>
      <c r="D7" s="194" t="s">
        <v>79</v>
      </c>
      <c r="E7" s="194" t="s">
        <v>47</v>
      </c>
      <c r="F7" s="207" t="s">
        <v>70</v>
      </c>
      <c r="G7" s="207">
        <v>165</v>
      </c>
      <c r="H7" s="207"/>
      <c r="I7" s="192">
        <v>232232</v>
      </c>
      <c r="J7" s="190">
        <f t="shared" si="0"/>
        <v>29996.53</v>
      </c>
      <c r="K7" s="191">
        <f t="shared" si="1"/>
        <v>12.916622170932515</v>
      </c>
      <c r="L7" s="192">
        <v>202235.47</v>
      </c>
      <c r="M7" s="207" t="s">
        <v>70</v>
      </c>
      <c r="N7" s="193">
        <v>39473</v>
      </c>
      <c r="O7" s="194" t="s">
        <v>81</v>
      </c>
      <c r="P7" s="216"/>
      <c r="Q7" s="194"/>
      <c r="R7" s="194"/>
      <c r="S7" s="216"/>
      <c r="T7" s="217"/>
    </row>
    <row r="8" spans="1:21" ht="102" x14ac:dyDescent="0.25">
      <c r="A8" s="214">
        <v>4</v>
      </c>
      <c r="B8" s="194" t="s">
        <v>1485</v>
      </c>
      <c r="C8" s="194" t="s">
        <v>82</v>
      </c>
      <c r="D8" s="194" t="s">
        <v>83</v>
      </c>
      <c r="E8" s="194" t="s">
        <v>47</v>
      </c>
      <c r="F8" s="207" t="s">
        <v>70</v>
      </c>
      <c r="G8" s="207">
        <v>233</v>
      </c>
      <c r="H8" s="207"/>
      <c r="I8" s="192">
        <v>694044.51</v>
      </c>
      <c r="J8" s="190">
        <f t="shared" si="0"/>
        <v>360208.88</v>
      </c>
      <c r="K8" s="191">
        <f t="shared" si="1"/>
        <v>51.899968202327543</v>
      </c>
      <c r="L8" s="192">
        <v>333835.63</v>
      </c>
      <c r="M8" s="209"/>
      <c r="N8" s="193">
        <v>39003</v>
      </c>
      <c r="O8" s="194" t="s">
        <v>85</v>
      </c>
      <c r="P8" s="209"/>
      <c r="Q8" s="209"/>
      <c r="R8" s="194" t="s">
        <v>84</v>
      </c>
      <c r="S8" s="216">
        <v>39695</v>
      </c>
      <c r="T8" s="209"/>
    </row>
    <row r="9" spans="1:21" ht="78" customHeight="1" x14ac:dyDescent="0.25">
      <c r="A9" s="214">
        <v>5</v>
      </c>
      <c r="B9" s="194" t="s">
        <v>1486</v>
      </c>
      <c r="C9" s="194" t="s">
        <v>86</v>
      </c>
      <c r="D9" s="194" t="s">
        <v>87</v>
      </c>
      <c r="E9" s="194" t="s">
        <v>47</v>
      </c>
      <c r="F9" s="207"/>
      <c r="G9" s="207" t="s">
        <v>70</v>
      </c>
      <c r="H9" s="207">
        <v>70</v>
      </c>
      <c r="I9" s="192">
        <v>12212.47</v>
      </c>
      <c r="J9" s="190">
        <f t="shared" si="0"/>
        <v>12212.47</v>
      </c>
      <c r="K9" s="191">
        <f t="shared" si="1"/>
        <v>100</v>
      </c>
      <c r="L9" s="192">
        <v>0</v>
      </c>
      <c r="M9" s="209"/>
      <c r="N9" s="193">
        <v>39473</v>
      </c>
      <c r="O9" s="194" t="s">
        <v>81</v>
      </c>
      <c r="P9" s="209"/>
      <c r="Q9" s="209"/>
      <c r="R9" s="194"/>
      <c r="S9" s="216"/>
      <c r="T9" s="209"/>
    </row>
    <row r="10" spans="1:21" ht="102" x14ac:dyDescent="0.25">
      <c r="A10" s="214">
        <v>6</v>
      </c>
      <c r="B10" s="194" t="s">
        <v>1487</v>
      </c>
      <c r="C10" s="194" t="s">
        <v>88</v>
      </c>
      <c r="D10" s="194" t="s">
        <v>87</v>
      </c>
      <c r="E10" s="194" t="s">
        <v>48</v>
      </c>
      <c r="F10" s="207"/>
      <c r="G10" s="207">
        <v>60</v>
      </c>
      <c r="H10" s="207"/>
      <c r="I10" s="192">
        <v>320367</v>
      </c>
      <c r="J10" s="190">
        <f t="shared" si="0"/>
        <v>36041.219999999972</v>
      </c>
      <c r="K10" s="191">
        <f t="shared" si="1"/>
        <v>11.249978930414173</v>
      </c>
      <c r="L10" s="192">
        <v>284325.78000000003</v>
      </c>
      <c r="M10" s="209"/>
      <c r="N10" s="193">
        <v>39734</v>
      </c>
      <c r="O10" s="194" t="s">
        <v>85</v>
      </c>
      <c r="P10" s="209"/>
      <c r="Q10" s="209"/>
      <c r="R10" s="194" t="s">
        <v>70</v>
      </c>
      <c r="S10" s="216" t="s">
        <v>70</v>
      </c>
      <c r="T10" s="209"/>
    </row>
    <row r="11" spans="1:21" ht="76.5" x14ac:dyDescent="0.25">
      <c r="A11" s="214">
        <v>7</v>
      </c>
      <c r="B11" s="194" t="s">
        <v>1488</v>
      </c>
      <c r="C11" s="194" t="s">
        <v>90</v>
      </c>
      <c r="D11" s="194" t="s">
        <v>91</v>
      </c>
      <c r="E11" s="194" t="s">
        <v>48</v>
      </c>
      <c r="F11" s="207"/>
      <c r="G11" s="207">
        <v>80</v>
      </c>
      <c r="H11" s="194"/>
      <c r="I11" s="190">
        <v>52977</v>
      </c>
      <c r="J11" s="190">
        <f t="shared" si="0"/>
        <v>0</v>
      </c>
      <c r="K11" s="191">
        <f t="shared" si="1"/>
        <v>0</v>
      </c>
      <c r="L11" s="192">
        <v>52977</v>
      </c>
      <c r="M11" s="207"/>
      <c r="N11" s="193">
        <v>40681</v>
      </c>
      <c r="O11" s="194" t="s">
        <v>92</v>
      </c>
      <c r="P11" s="209"/>
      <c r="Q11" s="209"/>
      <c r="R11" s="194" t="s">
        <v>70</v>
      </c>
      <c r="S11" s="216" t="s">
        <v>70</v>
      </c>
      <c r="T11" s="209"/>
    </row>
    <row r="12" spans="1:21" ht="76.5" x14ac:dyDescent="0.25">
      <c r="A12" s="214">
        <v>8</v>
      </c>
      <c r="B12" s="194" t="s">
        <v>1489</v>
      </c>
      <c r="C12" s="194" t="s">
        <v>93</v>
      </c>
      <c r="D12" s="194" t="s">
        <v>91</v>
      </c>
      <c r="E12" s="194" t="s">
        <v>48</v>
      </c>
      <c r="F12" s="209"/>
      <c r="G12" s="207">
        <v>359.05</v>
      </c>
      <c r="H12" s="194"/>
      <c r="I12" s="192">
        <v>145462</v>
      </c>
      <c r="J12" s="190">
        <f t="shared" si="0"/>
        <v>0</v>
      </c>
      <c r="K12" s="191">
        <f t="shared" si="1"/>
        <v>0</v>
      </c>
      <c r="L12" s="192">
        <v>145462</v>
      </c>
      <c r="M12" s="209"/>
      <c r="N12" s="193">
        <v>40681</v>
      </c>
      <c r="O12" s="194" t="s">
        <v>94</v>
      </c>
      <c r="P12" s="209"/>
      <c r="Q12" s="209"/>
      <c r="R12" s="209"/>
      <c r="S12" s="209"/>
      <c r="T12" s="209"/>
    </row>
    <row r="13" spans="1:21" ht="105" customHeight="1" x14ac:dyDescent="0.25">
      <c r="A13" s="214">
        <v>9</v>
      </c>
      <c r="B13" s="194" t="s">
        <v>1490</v>
      </c>
      <c r="C13" s="194" t="s">
        <v>1893</v>
      </c>
      <c r="D13" s="194" t="s">
        <v>1034</v>
      </c>
      <c r="E13" s="194" t="s">
        <v>48</v>
      </c>
      <c r="F13" s="207" t="s">
        <v>1433</v>
      </c>
      <c r="G13" s="218">
        <v>90.9</v>
      </c>
      <c r="H13" s="194" t="s">
        <v>70</v>
      </c>
      <c r="I13" s="192">
        <v>277571</v>
      </c>
      <c r="J13" s="190">
        <f t="shared" si="0"/>
        <v>277571</v>
      </c>
      <c r="K13" s="191">
        <f t="shared" si="1"/>
        <v>100</v>
      </c>
      <c r="L13" s="192">
        <v>0</v>
      </c>
      <c r="M13" s="209"/>
      <c r="N13" s="193">
        <v>39003</v>
      </c>
      <c r="O13" s="194" t="s">
        <v>1950</v>
      </c>
      <c r="P13" s="209" t="s">
        <v>70</v>
      </c>
      <c r="Q13" s="209"/>
      <c r="R13" s="209"/>
      <c r="S13" s="209"/>
      <c r="T13" s="209"/>
    </row>
    <row r="14" spans="1:21" ht="89.25" x14ac:dyDescent="0.25">
      <c r="A14" s="214">
        <v>10</v>
      </c>
      <c r="B14" s="194" t="s">
        <v>1491</v>
      </c>
      <c r="C14" s="194" t="s">
        <v>1828</v>
      </c>
      <c r="D14" s="194" t="s">
        <v>1829</v>
      </c>
      <c r="E14" s="194" t="s">
        <v>48</v>
      </c>
      <c r="F14" s="209"/>
      <c r="G14" s="209"/>
      <c r="H14" s="194"/>
      <c r="I14" s="192">
        <v>38532.32</v>
      </c>
      <c r="J14" s="190">
        <v>38532.32</v>
      </c>
      <c r="K14" s="191">
        <v>100</v>
      </c>
      <c r="L14" s="192">
        <v>0</v>
      </c>
      <c r="M14" s="209"/>
      <c r="N14" s="193">
        <v>39003</v>
      </c>
      <c r="O14" s="194" t="s">
        <v>95</v>
      </c>
      <c r="P14" s="209"/>
      <c r="Q14" s="209"/>
      <c r="R14" s="209"/>
      <c r="S14" s="209"/>
      <c r="T14" s="209"/>
    </row>
    <row r="15" spans="1:21" ht="127.5" x14ac:dyDescent="0.25">
      <c r="A15" s="214">
        <v>11</v>
      </c>
      <c r="B15" s="194" t="s">
        <v>1492</v>
      </c>
      <c r="C15" s="194" t="s">
        <v>1871</v>
      </c>
      <c r="D15" s="194" t="s">
        <v>1872</v>
      </c>
      <c r="E15" s="194" t="s">
        <v>48</v>
      </c>
      <c r="F15" s="209"/>
      <c r="G15" s="209"/>
      <c r="H15" s="194"/>
      <c r="I15" s="192">
        <v>56709.84</v>
      </c>
      <c r="J15" s="190">
        <v>21679.14</v>
      </c>
      <c r="K15" s="191">
        <v>38.228180506240186</v>
      </c>
      <c r="L15" s="192">
        <v>35030.699999999997</v>
      </c>
      <c r="M15" s="209"/>
      <c r="N15" s="193">
        <v>39003</v>
      </c>
      <c r="O15" s="194" t="s">
        <v>95</v>
      </c>
      <c r="P15" s="209"/>
      <c r="Q15" s="209"/>
      <c r="R15" s="209"/>
      <c r="S15" s="209"/>
      <c r="T15" s="209"/>
    </row>
    <row r="16" spans="1:21" ht="76.5" x14ac:dyDescent="0.25">
      <c r="A16" s="214">
        <v>12</v>
      </c>
      <c r="B16" s="194" t="s">
        <v>1493</v>
      </c>
      <c r="C16" s="194" t="s">
        <v>1830</v>
      </c>
      <c r="D16" s="194" t="s">
        <v>1831</v>
      </c>
      <c r="E16" s="194" t="s">
        <v>48</v>
      </c>
      <c r="F16" s="207" t="s">
        <v>70</v>
      </c>
      <c r="G16" s="219" t="s">
        <v>70</v>
      </c>
      <c r="H16" s="220"/>
      <c r="I16" s="192">
        <v>229170.26</v>
      </c>
      <c r="J16" s="190">
        <v>63064.430000000022</v>
      </c>
      <c r="K16" s="191">
        <v>27.518592508469474</v>
      </c>
      <c r="L16" s="192">
        <v>166105.82999999999</v>
      </c>
      <c r="M16" s="209"/>
      <c r="N16" s="193">
        <v>39003</v>
      </c>
      <c r="O16" s="194" t="s">
        <v>95</v>
      </c>
      <c r="P16" s="209"/>
      <c r="Q16" s="209"/>
      <c r="R16" s="209"/>
      <c r="S16" s="209"/>
      <c r="T16" s="209"/>
    </row>
    <row r="17" spans="1:20" ht="63.75" x14ac:dyDescent="0.25">
      <c r="A17" s="214">
        <v>13</v>
      </c>
      <c r="B17" s="221" t="s">
        <v>1494</v>
      </c>
      <c r="C17" s="221" t="s">
        <v>96</v>
      </c>
      <c r="D17" s="221" t="s">
        <v>97</v>
      </c>
      <c r="E17" s="221" t="s">
        <v>48</v>
      </c>
      <c r="F17" s="221" t="s">
        <v>70</v>
      </c>
      <c r="G17" s="221" t="s">
        <v>70</v>
      </c>
      <c r="H17" s="222"/>
      <c r="I17" s="223">
        <v>34794.28</v>
      </c>
      <c r="J17" s="224">
        <f t="shared" si="0"/>
        <v>34794.28</v>
      </c>
      <c r="K17" s="225">
        <f t="shared" si="1"/>
        <v>100</v>
      </c>
      <c r="L17" s="223">
        <v>0</v>
      </c>
      <c r="M17" s="222"/>
      <c r="N17" s="226">
        <v>39003</v>
      </c>
      <c r="O17" s="221" t="s">
        <v>95</v>
      </c>
      <c r="P17" s="227"/>
      <c r="Q17" s="221"/>
      <c r="R17" s="221" t="s">
        <v>70</v>
      </c>
      <c r="S17" s="228" t="s">
        <v>53</v>
      </c>
      <c r="T17" s="222"/>
    </row>
    <row r="18" spans="1:20" ht="63.75" x14ac:dyDescent="0.25">
      <c r="A18" s="214">
        <v>14</v>
      </c>
      <c r="B18" s="194" t="s">
        <v>1495</v>
      </c>
      <c r="C18" s="194" t="s">
        <v>98</v>
      </c>
      <c r="D18" s="194" t="s">
        <v>99</v>
      </c>
      <c r="E18" s="194" t="s">
        <v>48</v>
      </c>
      <c r="F18" s="194"/>
      <c r="G18" s="194"/>
      <c r="H18" s="209"/>
      <c r="I18" s="229">
        <v>20748.169999999998</v>
      </c>
      <c r="J18" s="190">
        <f t="shared" si="0"/>
        <v>20748.169999999998</v>
      </c>
      <c r="K18" s="191">
        <f t="shared" si="1"/>
        <v>100</v>
      </c>
      <c r="L18" s="229">
        <v>0</v>
      </c>
      <c r="M18" s="209"/>
      <c r="N18" s="193">
        <v>39003</v>
      </c>
      <c r="O18" s="194" t="s">
        <v>95</v>
      </c>
      <c r="P18" s="216"/>
      <c r="Q18" s="194"/>
      <c r="R18" s="209"/>
      <c r="S18" s="209"/>
      <c r="T18" s="209"/>
    </row>
    <row r="19" spans="1:20" ht="89.25" x14ac:dyDescent="0.25">
      <c r="A19" s="214">
        <v>15</v>
      </c>
      <c r="B19" s="230" t="s">
        <v>1496</v>
      </c>
      <c r="C19" s="230" t="s">
        <v>1873</v>
      </c>
      <c r="D19" s="230" t="s">
        <v>1874</v>
      </c>
      <c r="E19" s="230" t="s">
        <v>48</v>
      </c>
      <c r="F19" s="230"/>
      <c r="G19" s="230"/>
      <c r="H19" s="231"/>
      <c r="I19" s="325">
        <v>35443.65</v>
      </c>
      <c r="J19" s="232">
        <v>35443.65</v>
      </c>
      <c r="K19" s="233">
        <v>100</v>
      </c>
      <c r="L19" s="325">
        <v>0</v>
      </c>
      <c r="M19" s="231"/>
      <c r="N19" s="234">
        <v>39003</v>
      </c>
      <c r="O19" s="230" t="s">
        <v>95</v>
      </c>
      <c r="P19" s="235"/>
      <c r="Q19" s="230"/>
      <c r="R19" s="230" t="s">
        <v>70</v>
      </c>
      <c r="S19" s="235" t="s">
        <v>70</v>
      </c>
      <c r="T19" s="231"/>
    </row>
    <row r="20" spans="1:20" ht="63.75" x14ac:dyDescent="0.25">
      <c r="A20" s="214">
        <v>16</v>
      </c>
      <c r="B20" s="194" t="s">
        <v>1477</v>
      </c>
      <c r="C20" s="194" t="s">
        <v>100</v>
      </c>
      <c r="D20" s="194" t="s">
        <v>101</v>
      </c>
      <c r="E20" s="194" t="s">
        <v>48</v>
      </c>
      <c r="F20" s="194" t="s">
        <v>70</v>
      </c>
      <c r="G20" s="194" t="s">
        <v>70</v>
      </c>
      <c r="H20" s="209"/>
      <c r="I20" s="229">
        <v>6958.85</v>
      </c>
      <c r="J20" s="190">
        <f t="shared" si="0"/>
        <v>6958.85</v>
      </c>
      <c r="K20" s="191">
        <f t="shared" si="1"/>
        <v>100</v>
      </c>
      <c r="L20" s="229">
        <v>0</v>
      </c>
      <c r="M20" s="209"/>
      <c r="N20" s="193">
        <v>39003</v>
      </c>
      <c r="O20" s="194" t="s">
        <v>95</v>
      </c>
      <c r="P20" s="235"/>
      <c r="Q20" s="230"/>
      <c r="R20" s="231"/>
      <c r="S20" s="231"/>
      <c r="T20" s="209"/>
    </row>
    <row r="21" spans="1:20" ht="63.75" x14ac:dyDescent="0.25">
      <c r="A21" s="214">
        <v>17</v>
      </c>
      <c r="B21" s="194" t="s">
        <v>1497</v>
      </c>
      <c r="C21" s="194" t="s">
        <v>102</v>
      </c>
      <c r="D21" s="194" t="s">
        <v>103</v>
      </c>
      <c r="E21" s="194" t="s">
        <v>48</v>
      </c>
      <c r="F21" s="194" t="s">
        <v>70</v>
      </c>
      <c r="G21" s="194" t="s">
        <v>70</v>
      </c>
      <c r="H21" s="209"/>
      <c r="I21" s="229">
        <v>631306.26</v>
      </c>
      <c r="J21" s="190">
        <f t="shared" si="0"/>
        <v>210693.8</v>
      </c>
      <c r="K21" s="191">
        <f t="shared" si="1"/>
        <v>33.374261170798462</v>
      </c>
      <c r="L21" s="229">
        <v>420612.46</v>
      </c>
      <c r="M21" s="209"/>
      <c r="N21" s="193">
        <v>39003</v>
      </c>
      <c r="O21" s="194" t="s">
        <v>95</v>
      </c>
      <c r="P21" s="235"/>
      <c r="Q21" s="230"/>
      <c r="R21" s="231"/>
      <c r="S21" s="231"/>
      <c r="T21" s="209"/>
    </row>
    <row r="22" spans="1:20" ht="140.25" x14ac:dyDescent="0.25">
      <c r="A22" s="214">
        <v>18</v>
      </c>
      <c r="B22" s="194" t="s">
        <v>1498</v>
      </c>
      <c r="C22" s="194" t="s">
        <v>1832</v>
      </c>
      <c r="D22" s="194" t="s">
        <v>1833</v>
      </c>
      <c r="E22" s="194" t="s">
        <v>48</v>
      </c>
      <c r="F22" s="207" t="s">
        <v>70</v>
      </c>
      <c r="G22" s="194" t="s">
        <v>70</v>
      </c>
      <c r="H22" s="209"/>
      <c r="I22" s="229">
        <v>331079.71000000002</v>
      </c>
      <c r="J22" s="190">
        <v>116569.66000000003</v>
      </c>
      <c r="K22" s="191">
        <v>35.208941073435163</v>
      </c>
      <c r="L22" s="229">
        <v>214510.05</v>
      </c>
      <c r="M22" s="209"/>
      <c r="N22" s="193">
        <v>39003</v>
      </c>
      <c r="O22" s="194" t="s">
        <v>95</v>
      </c>
      <c r="P22" s="235"/>
      <c r="Q22" s="230"/>
      <c r="R22" s="231"/>
      <c r="S22" s="231"/>
      <c r="T22" s="209"/>
    </row>
    <row r="23" spans="1:20" ht="79.5" customHeight="1" x14ac:dyDescent="0.25">
      <c r="A23" s="214">
        <v>19</v>
      </c>
      <c r="B23" s="194" t="s">
        <v>1499</v>
      </c>
      <c r="C23" s="194" t="s">
        <v>1834</v>
      </c>
      <c r="D23" s="194" t="s">
        <v>1835</v>
      </c>
      <c r="E23" s="194" t="s">
        <v>48</v>
      </c>
      <c r="F23" s="207" t="s">
        <v>70</v>
      </c>
      <c r="G23" s="194" t="s">
        <v>70</v>
      </c>
      <c r="H23" s="209"/>
      <c r="I23" s="325">
        <v>119620.16</v>
      </c>
      <c r="J23" s="232">
        <v>38052.089999999997</v>
      </c>
      <c r="K23" s="233">
        <v>31.810766680131508</v>
      </c>
      <c r="L23" s="325">
        <v>81568.070000000007</v>
      </c>
      <c r="M23" s="231"/>
      <c r="N23" s="193">
        <v>39003</v>
      </c>
      <c r="O23" s="194" t="s">
        <v>95</v>
      </c>
      <c r="P23" s="235"/>
      <c r="Q23" s="230"/>
      <c r="R23" s="231"/>
      <c r="S23" s="231"/>
      <c r="T23" s="209"/>
    </row>
    <row r="24" spans="1:20" ht="90" customHeight="1" x14ac:dyDescent="0.25">
      <c r="A24" s="214">
        <v>20</v>
      </c>
      <c r="B24" s="194" t="s">
        <v>1500</v>
      </c>
      <c r="C24" s="208" t="s">
        <v>1836</v>
      </c>
      <c r="D24" s="208" t="s">
        <v>1837</v>
      </c>
      <c r="E24" s="194" t="s">
        <v>48</v>
      </c>
      <c r="F24" s="207" t="s">
        <v>70</v>
      </c>
      <c r="G24" s="194" t="s">
        <v>70</v>
      </c>
      <c r="H24" s="207"/>
      <c r="I24" s="190">
        <v>23712.19</v>
      </c>
      <c r="J24" s="190">
        <v>23712.19</v>
      </c>
      <c r="K24" s="191">
        <v>100</v>
      </c>
      <c r="L24" s="190">
        <v>0</v>
      </c>
      <c r="M24" s="207" t="s">
        <v>70</v>
      </c>
      <c r="N24" s="193">
        <v>39003</v>
      </c>
      <c r="O24" s="194" t="s">
        <v>95</v>
      </c>
      <c r="P24" s="235"/>
      <c r="Q24" s="230"/>
      <c r="R24" s="231"/>
      <c r="S24" s="231"/>
      <c r="T24" s="209"/>
    </row>
    <row r="25" spans="1:20" ht="53.25" customHeight="1" x14ac:dyDescent="0.25">
      <c r="A25" s="214">
        <v>21</v>
      </c>
      <c r="B25" s="194" t="s">
        <v>1501</v>
      </c>
      <c r="C25" s="208" t="s">
        <v>106</v>
      </c>
      <c r="D25" s="208" t="s">
        <v>107</v>
      </c>
      <c r="E25" s="194" t="s">
        <v>48</v>
      </c>
      <c r="F25" s="209"/>
      <c r="G25" s="207"/>
      <c r="H25" s="209"/>
      <c r="I25" s="190">
        <v>49621.11</v>
      </c>
      <c r="J25" s="190">
        <f t="shared" si="0"/>
        <v>19991.02</v>
      </c>
      <c r="K25" s="191">
        <f t="shared" ref="K25:K31" si="2">J25/I25*100</f>
        <v>40.287329324152566</v>
      </c>
      <c r="L25" s="190">
        <v>29630.09</v>
      </c>
      <c r="M25" s="209"/>
      <c r="N25" s="193">
        <v>39003</v>
      </c>
      <c r="O25" s="194" t="s">
        <v>95</v>
      </c>
      <c r="P25" s="235"/>
      <c r="Q25" s="230"/>
      <c r="R25" s="231"/>
      <c r="S25" s="231"/>
      <c r="T25" s="209"/>
    </row>
    <row r="26" spans="1:20" ht="63.75" x14ac:dyDescent="0.25">
      <c r="A26" s="214">
        <v>22</v>
      </c>
      <c r="B26" s="194" t="s">
        <v>1502</v>
      </c>
      <c r="C26" s="208" t="s">
        <v>108</v>
      </c>
      <c r="D26" s="208" t="s">
        <v>1173</v>
      </c>
      <c r="E26" s="332" t="s">
        <v>165</v>
      </c>
      <c r="F26" s="209"/>
      <c r="G26" s="207">
        <v>1500</v>
      </c>
      <c r="H26" s="209"/>
      <c r="I26" s="190">
        <v>2957751.49</v>
      </c>
      <c r="J26" s="190">
        <f t="shared" si="0"/>
        <v>1102670.5400000003</v>
      </c>
      <c r="K26" s="191">
        <f t="shared" si="2"/>
        <v>37.280702713803727</v>
      </c>
      <c r="L26" s="190">
        <v>1855080.95</v>
      </c>
      <c r="M26" s="209"/>
      <c r="N26" s="217">
        <v>40219</v>
      </c>
      <c r="O26" s="217" t="s">
        <v>1946</v>
      </c>
      <c r="P26" s="235"/>
      <c r="Q26" s="230"/>
      <c r="R26" s="231"/>
      <c r="S26" s="231"/>
      <c r="T26" s="209"/>
    </row>
    <row r="27" spans="1:20" ht="87.75" customHeight="1" x14ac:dyDescent="0.25">
      <c r="A27" s="214">
        <v>23</v>
      </c>
      <c r="B27" s="194" t="s">
        <v>1503</v>
      </c>
      <c r="C27" s="208" t="s">
        <v>109</v>
      </c>
      <c r="D27" s="208" t="s">
        <v>110</v>
      </c>
      <c r="E27" s="332" t="s">
        <v>165</v>
      </c>
      <c r="F27" s="209"/>
      <c r="G27" s="207">
        <v>23510</v>
      </c>
      <c r="H27" s="209"/>
      <c r="I27" s="190">
        <v>9453000</v>
      </c>
      <c r="J27" s="190">
        <f t="shared" si="0"/>
        <v>2835900</v>
      </c>
      <c r="K27" s="191">
        <f t="shared" si="2"/>
        <v>30</v>
      </c>
      <c r="L27" s="190">
        <v>6617100</v>
      </c>
      <c r="M27" s="209"/>
      <c r="N27" s="217">
        <v>39878</v>
      </c>
      <c r="O27" s="217" t="s">
        <v>1943</v>
      </c>
      <c r="P27" s="235"/>
      <c r="Q27" s="230"/>
      <c r="R27" s="230" t="s">
        <v>1038</v>
      </c>
      <c r="S27" s="235">
        <v>43252</v>
      </c>
      <c r="T27" s="209"/>
    </row>
    <row r="28" spans="1:20" ht="63.75" x14ac:dyDescent="0.25">
      <c r="A28" s="214">
        <v>24</v>
      </c>
      <c r="B28" s="194" t="s">
        <v>1504</v>
      </c>
      <c r="C28" s="208" t="s">
        <v>118</v>
      </c>
      <c r="D28" s="208" t="s">
        <v>111</v>
      </c>
      <c r="E28" s="194" t="s">
        <v>48</v>
      </c>
      <c r="F28" s="194" t="s">
        <v>119</v>
      </c>
      <c r="G28" s="194">
        <v>64.099999999999994</v>
      </c>
      <c r="H28" s="207"/>
      <c r="I28" s="190">
        <v>707211</v>
      </c>
      <c r="J28" s="190">
        <f t="shared" si="0"/>
        <v>707211</v>
      </c>
      <c r="K28" s="191">
        <f t="shared" si="2"/>
        <v>100</v>
      </c>
      <c r="L28" s="190">
        <v>0</v>
      </c>
      <c r="M28" s="192">
        <v>971986.12</v>
      </c>
      <c r="N28" s="217">
        <v>41823</v>
      </c>
      <c r="O28" s="217" t="s">
        <v>1136</v>
      </c>
      <c r="P28" s="235"/>
      <c r="Q28" s="230"/>
      <c r="R28" s="236"/>
      <c r="S28" s="235"/>
      <c r="T28" s="209"/>
    </row>
    <row r="29" spans="1:20" ht="63.75" x14ac:dyDescent="0.25">
      <c r="A29" s="214">
        <v>25</v>
      </c>
      <c r="B29" s="194" t="s">
        <v>1505</v>
      </c>
      <c r="C29" s="208" t="s">
        <v>120</v>
      </c>
      <c r="D29" s="208" t="s">
        <v>111</v>
      </c>
      <c r="E29" s="194" t="s">
        <v>48</v>
      </c>
      <c r="F29" s="194" t="s">
        <v>121</v>
      </c>
      <c r="G29" s="194">
        <v>82.1</v>
      </c>
      <c r="H29" s="209"/>
      <c r="I29" s="190">
        <v>155810</v>
      </c>
      <c r="J29" s="190">
        <f t="shared" si="0"/>
        <v>155810</v>
      </c>
      <c r="K29" s="191">
        <f t="shared" si="2"/>
        <v>100</v>
      </c>
      <c r="L29" s="190">
        <v>0</v>
      </c>
      <c r="M29" s="192">
        <v>3299871.57</v>
      </c>
      <c r="N29" s="217">
        <v>41823</v>
      </c>
      <c r="O29" s="217" t="s">
        <v>114</v>
      </c>
      <c r="P29" s="235"/>
      <c r="Q29" s="230"/>
      <c r="R29" s="236" t="s">
        <v>1420</v>
      </c>
      <c r="S29" s="235">
        <v>43822</v>
      </c>
      <c r="T29" s="209"/>
    </row>
    <row r="30" spans="1:20" ht="89.25" x14ac:dyDescent="0.25">
      <c r="A30" s="214">
        <v>26</v>
      </c>
      <c r="B30" s="194" t="s">
        <v>1506</v>
      </c>
      <c r="C30" s="208" t="s">
        <v>112</v>
      </c>
      <c r="D30" s="208" t="s">
        <v>113</v>
      </c>
      <c r="E30" s="332" t="s">
        <v>165</v>
      </c>
      <c r="F30" s="209"/>
      <c r="G30" s="207">
        <v>1000.08</v>
      </c>
      <c r="H30" s="209"/>
      <c r="I30" s="190">
        <v>2924000</v>
      </c>
      <c r="J30" s="190">
        <f t="shared" si="0"/>
        <v>0</v>
      </c>
      <c r="K30" s="191">
        <f t="shared" si="2"/>
        <v>0</v>
      </c>
      <c r="L30" s="190">
        <v>2924000</v>
      </c>
      <c r="M30" s="209"/>
      <c r="N30" s="217">
        <v>41998</v>
      </c>
      <c r="O30" s="217" t="s">
        <v>1945</v>
      </c>
      <c r="P30" s="235"/>
      <c r="Q30" s="230"/>
      <c r="R30" s="236" t="s">
        <v>1037</v>
      </c>
      <c r="S30" s="235">
        <v>43179</v>
      </c>
      <c r="T30" s="209"/>
    </row>
    <row r="31" spans="1:20" ht="140.25" x14ac:dyDescent="0.25">
      <c r="A31" s="214">
        <v>27</v>
      </c>
      <c r="B31" s="194" t="s">
        <v>1507</v>
      </c>
      <c r="C31" s="208" t="s">
        <v>68</v>
      </c>
      <c r="D31" s="208" t="s">
        <v>117</v>
      </c>
      <c r="E31" s="208" t="s">
        <v>48</v>
      </c>
      <c r="F31" s="237" t="s">
        <v>45</v>
      </c>
      <c r="G31" s="207">
        <v>115.9</v>
      </c>
      <c r="H31" s="209"/>
      <c r="I31" s="190">
        <v>440708</v>
      </c>
      <c r="J31" s="190">
        <f t="shared" si="0"/>
        <v>440708</v>
      </c>
      <c r="K31" s="191">
        <f t="shared" si="2"/>
        <v>100</v>
      </c>
      <c r="L31" s="190">
        <v>0</v>
      </c>
      <c r="M31" s="190">
        <v>1817181.03</v>
      </c>
      <c r="N31" s="217">
        <v>42996</v>
      </c>
      <c r="O31" s="217" t="s">
        <v>1132</v>
      </c>
      <c r="P31" s="235"/>
      <c r="Q31" s="230"/>
      <c r="R31" s="236" t="s">
        <v>1421</v>
      </c>
      <c r="S31" s="238" t="s">
        <v>1422</v>
      </c>
      <c r="T31" s="209"/>
    </row>
    <row r="32" spans="1:20" ht="63.75" x14ac:dyDescent="0.25">
      <c r="A32" s="214">
        <v>28</v>
      </c>
      <c r="B32" s="194" t="s">
        <v>1508</v>
      </c>
      <c r="C32" s="208" t="s">
        <v>122</v>
      </c>
      <c r="D32" s="208" t="s">
        <v>123</v>
      </c>
      <c r="E32" s="239" t="s">
        <v>48</v>
      </c>
      <c r="F32" s="237"/>
      <c r="G32" s="240"/>
      <c r="H32" s="209"/>
      <c r="I32" s="190">
        <v>10998</v>
      </c>
      <c r="J32" s="190">
        <f t="shared" si="0"/>
        <v>10998</v>
      </c>
      <c r="K32" s="191">
        <f>J32/I32*100</f>
        <v>100</v>
      </c>
      <c r="L32" s="190">
        <v>0</v>
      </c>
      <c r="M32" s="209"/>
      <c r="N32" s="217">
        <v>39562</v>
      </c>
      <c r="O32" s="217" t="s">
        <v>124</v>
      </c>
      <c r="P32" s="235"/>
      <c r="Q32" s="230"/>
      <c r="R32" s="231"/>
      <c r="S32" s="231"/>
      <c r="T32" s="209"/>
    </row>
    <row r="33" spans="1:20" ht="61.5" customHeight="1" x14ac:dyDescent="0.25">
      <c r="A33" s="214">
        <v>29</v>
      </c>
      <c r="B33" s="194" t="s">
        <v>1509</v>
      </c>
      <c r="C33" s="208" t="s">
        <v>122</v>
      </c>
      <c r="D33" s="208" t="s">
        <v>123</v>
      </c>
      <c r="E33" s="208" t="s">
        <v>48</v>
      </c>
      <c r="F33" s="194"/>
      <c r="G33" s="241"/>
      <c r="H33" s="209"/>
      <c r="I33" s="190">
        <v>10998</v>
      </c>
      <c r="J33" s="190">
        <f t="shared" si="0"/>
        <v>10998</v>
      </c>
      <c r="K33" s="191">
        <f>J33/I33*100</f>
        <v>100</v>
      </c>
      <c r="L33" s="190">
        <v>0</v>
      </c>
      <c r="M33" s="209"/>
      <c r="N33" s="217">
        <v>39562</v>
      </c>
      <c r="O33" s="217" t="s">
        <v>124</v>
      </c>
      <c r="P33" s="216"/>
      <c r="Q33" s="194"/>
      <c r="R33" s="209"/>
      <c r="S33" s="209"/>
      <c r="T33" s="209"/>
    </row>
    <row r="34" spans="1:20" ht="64.5" customHeight="1" x14ac:dyDescent="0.25">
      <c r="A34" s="214">
        <v>30</v>
      </c>
      <c r="B34" s="194" t="s">
        <v>1510</v>
      </c>
      <c r="C34" s="208" t="s">
        <v>122</v>
      </c>
      <c r="D34" s="208" t="s">
        <v>123</v>
      </c>
      <c r="E34" s="208" t="s">
        <v>48</v>
      </c>
      <c r="F34" s="194"/>
      <c r="G34" s="241"/>
      <c r="H34" s="242"/>
      <c r="I34" s="190">
        <v>10998.83</v>
      </c>
      <c r="J34" s="190">
        <f t="shared" si="0"/>
        <v>10998.83</v>
      </c>
      <c r="K34" s="243"/>
      <c r="L34" s="190">
        <v>0</v>
      </c>
      <c r="M34" s="242"/>
      <c r="N34" s="217">
        <v>39562</v>
      </c>
      <c r="O34" s="217" t="s">
        <v>124</v>
      </c>
      <c r="P34" s="244"/>
      <c r="Q34" s="243"/>
      <c r="R34" s="242"/>
      <c r="S34" s="242"/>
      <c r="T34" s="242"/>
    </row>
    <row r="35" spans="1:20" ht="102" customHeight="1" x14ac:dyDescent="0.25">
      <c r="A35" s="214">
        <v>31</v>
      </c>
      <c r="B35" s="194" t="s">
        <v>1511</v>
      </c>
      <c r="C35" s="208" t="s">
        <v>1951</v>
      </c>
      <c r="D35" s="208" t="s">
        <v>125</v>
      </c>
      <c r="E35" s="239" t="s">
        <v>48</v>
      </c>
      <c r="F35" s="194" t="s">
        <v>1792</v>
      </c>
      <c r="G35" s="241">
        <v>4.8</v>
      </c>
      <c r="H35" s="194"/>
      <c r="I35" s="190">
        <v>1</v>
      </c>
      <c r="J35" s="190">
        <f t="shared" si="0"/>
        <v>0</v>
      </c>
      <c r="K35" s="191">
        <f t="shared" ref="K35:K41" si="3">J35/I35*100</f>
        <v>0</v>
      </c>
      <c r="L35" s="190">
        <v>1</v>
      </c>
      <c r="M35" s="245"/>
      <c r="N35" s="217">
        <v>40317</v>
      </c>
      <c r="O35" s="194" t="s">
        <v>1793</v>
      </c>
      <c r="P35" s="216"/>
      <c r="Q35" s="194"/>
      <c r="R35" s="245"/>
      <c r="S35" s="245"/>
      <c r="T35" s="245"/>
    </row>
    <row r="36" spans="1:20" ht="51" x14ac:dyDescent="0.25">
      <c r="A36" s="214">
        <v>32</v>
      </c>
      <c r="B36" s="194" t="s">
        <v>1512</v>
      </c>
      <c r="C36" s="208" t="s">
        <v>1811</v>
      </c>
      <c r="D36" s="208" t="s">
        <v>1791</v>
      </c>
      <c r="E36" s="239" t="s">
        <v>48</v>
      </c>
      <c r="F36" s="194"/>
      <c r="G36" s="241"/>
      <c r="H36" s="194"/>
      <c r="I36" s="190">
        <v>1</v>
      </c>
      <c r="J36" s="190">
        <f t="shared" si="0"/>
        <v>0</v>
      </c>
      <c r="K36" s="191">
        <f t="shared" si="3"/>
        <v>0</v>
      </c>
      <c r="L36" s="190">
        <v>1</v>
      </c>
      <c r="M36" s="245"/>
      <c r="N36" s="217">
        <v>40402</v>
      </c>
      <c r="O36" s="194" t="s">
        <v>126</v>
      </c>
      <c r="P36" s="216"/>
      <c r="Q36" s="194"/>
      <c r="R36" s="245"/>
      <c r="S36" s="245"/>
      <c r="T36" s="245"/>
    </row>
    <row r="37" spans="1:20" ht="106.5" customHeight="1" x14ac:dyDescent="0.25">
      <c r="A37" s="214">
        <v>33</v>
      </c>
      <c r="B37" s="194" t="s">
        <v>1513</v>
      </c>
      <c r="C37" s="208" t="s">
        <v>1952</v>
      </c>
      <c r="D37" s="208" t="s">
        <v>1316</v>
      </c>
      <c r="E37" s="239" t="s">
        <v>48</v>
      </c>
      <c r="F37" s="194" t="s">
        <v>1189</v>
      </c>
      <c r="G37" s="241">
        <v>202.9</v>
      </c>
      <c r="H37" s="194"/>
      <c r="I37" s="190">
        <v>1</v>
      </c>
      <c r="J37" s="190">
        <f t="shared" si="0"/>
        <v>0</v>
      </c>
      <c r="K37" s="191">
        <f t="shared" si="3"/>
        <v>0</v>
      </c>
      <c r="L37" s="190">
        <v>1</v>
      </c>
      <c r="M37" s="245"/>
      <c r="N37" s="217">
        <v>40701</v>
      </c>
      <c r="O37" s="194" t="s">
        <v>1188</v>
      </c>
      <c r="P37" s="216"/>
      <c r="Q37" s="194"/>
      <c r="R37" s="245"/>
      <c r="S37" s="245"/>
      <c r="T37" s="245"/>
    </row>
    <row r="38" spans="1:20" ht="114.75" x14ac:dyDescent="0.25">
      <c r="A38" s="214">
        <v>34</v>
      </c>
      <c r="B38" s="194" t="s">
        <v>1514</v>
      </c>
      <c r="C38" s="208" t="s">
        <v>1953</v>
      </c>
      <c r="D38" s="208" t="s">
        <v>1316</v>
      </c>
      <c r="E38" s="239" t="s">
        <v>48</v>
      </c>
      <c r="F38" s="194" t="s">
        <v>1281</v>
      </c>
      <c r="G38" s="241">
        <v>36.799999999999997</v>
      </c>
      <c r="H38" s="194" t="s">
        <v>70</v>
      </c>
      <c r="I38" s="190">
        <v>1</v>
      </c>
      <c r="J38" s="190">
        <f t="shared" si="0"/>
        <v>0</v>
      </c>
      <c r="K38" s="191">
        <f t="shared" si="3"/>
        <v>0</v>
      </c>
      <c r="L38" s="190">
        <v>1</v>
      </c>
      <c r="M38" s="245"/>
      <c r="N38" s="217">
        <v>40701</v>
      </c>
      <c r="O38" s="194" t="s">
        <v>1280</v>
      </c>
      <c r="P38" s="216"/>
      <c r="Q38" s="194"/>
      <c r="R38" s="245"/>
      <c r="S38" s="245"/>
      <c r="T38" s="245"/>
    </row>
    <row r="39" spans="1:20" ht="63.75" x14ac:dyDescent="0.25">
      <c r="A39" s="214">
        <v>35</v>
      </c>
      <c r="B39" s="194" t="s">
        <v>1515</v>
      </c>
      <c r="C39" s="208" t="s">
        <v>1293</v>
      </c>
      <c r="D39" s="208" t="s">
        <v>1294</v>
      </c>
      <c r="E39" s="332" t="s">
        <v>165</v>
      </c>
      <c r="F39" s="194"/>
      <c r="G39" s="241">
        <v>1510</v>
      </c>
      <c r="H39" s="194"/>
      <c r="I39" s="190">
        <v>2744293</v>
      </c>
      <c r="J39" s="190">
        <f t="shared" si="0"/>
        <v>0</v>
      </c>
      <c r="K39" s="191">
        <f t="shared" si="3"/>
        <v>0</v>
      </c>
      <c r="L39" s="190">
        <v>2744293</v>
      </c>
      <c r="M39" s="245"/>
      <c r="N39" s="217">
        <v>43818</v>
      </c>
      <c r="O39" s="194" t="s">
        <v>1942</v>
      </c>
      <c r="P39" s="216"/>
      <c r="Q39" s="194"/>
      <c r="R39" s="245"/>
      <c r="S39" s="245"/>
      <c r="T39" s="245"/>
    </row>
    <row r="40" spans="1:20" ht="63.75" x14ac:dyDescent="0.25">
      <c r="A40" s="214">
        <v>36</v>
      </c>
      <c r="B40" s="194" t="s">
        <v>1516</v>
      </c>
      <c r="C40" s="208" t="s">
        <v>1296</v>
      </c>
      <c r="D40" s="208" t="s">
        <v>1297</v>
      </c>
      <c r="E40" s="239" t="s">
        <v>48</v>
      </c>
      <c r="F40" s="194"/>
      <c r="G40" s="241"/>
      <c r="H40" s="194"/>
      <c r="I40" s="190">
        <v>586236.1</v>
      </c>
      <c r="J40" s="190">
        <f t="shared" si="0"/>
        <v>0</v>
      </c>
      <c r="K40" s="191">
        <f t="shared" si="3"/>
        <v>0</v>
      </c>
      <c r="L40" s="190">
        <v>586236.1</v>
      </c>
      <c r="M40" s="190"/>
      <c r="N40" s="217">
        <v>43818</v>
      </c>
      <c r="O40" s="194" t="s">
        <v>1295</v>
      </c>
      <c r="P40" s="216"/>
      <c r="Q40" s="194"/>
      <c r="R40" s="245"/>
      <c r="S40" s="245"/>
      <c r="T40" s="245"/>
    </row>
    <row r="41" spans="1:20" ht="81" customHeight="1" x14ac:dyDescent="0.25">
      <c r="A41" s="214">
        <v>37</v>
      </c>
      <c r="B41" s="194" t="s">
        <v>1517</v>
      </c>
      <c r="C41" s="208" t="s">
        <v>1457</v>
      </c>
      <c r="D41" s="208" t="s">
        <v>1321</v>
      </c>
      <c r="E41" s="239" t="s">
        <v>48</v>
      </c>
      <c r="F41" s="194" t="s">
        <v>1322</v>
      </c>
      <c r="G41" s="241">
        <v>1829.5</v>
      </c>
      <c r="H41" s="194"/>
      <c r="I41" s="190">
        <v>20000080</v>
      </c>
      <c r="J41" s="190">
        <f t="shared" si="0"/>
        <v>0</v>
      </c>
      <c r="K41" s="191">
        <f t="shared" si="3"/>
        <v>0</v>
      </c>
      <c r="L41" s="190">
        <v>20000080</v>
      </c>
      <c r="M41" s="246" t="s">
        <v>1323</v>
      </c>
      <c r="N41" s="217">
        <v>44047</v>
      </c>
      <c r="O41" s="194" t="s">
        <v>1424</v>
      </c>
      <c r="P41" s="216"/>
      <c r="Q41" s="194"/>
      <c r="R41" s="245"/>
      <c r="S41" s="245"/>
      <c r="T41" s="245"/>
    </row>
    <row r="42" spans="1:20" ht="77.25" customHeight="1" x14ac:dyDescent="0.25">
      <c r="A42" s="214">
        <v>38</v>
      </c>
      <c r="B42" s="208" t="s">
        <v>1518</v>
      </c>
      <c r="C42" s="208" t="s">
        <v>213</v>
      </c>
      <c r="D42" s="208" t="s">
        <v>180</v>
      </c>
      <c r="E42" s="239" t="s">
        <v>48</v>
      </c>
      <c r="F42" s="207" t="s">
        <v>235</v>
      </c>
      <c r="G42" s="194"/>
      <c r="H42" s="207">
        <v>151</v>
      </c>
      <c r="I42" s="190">
        <v>178176</v>
      </c>
      <c r="J42" s="190">
        <f t="shared" ref="J42:J50" si="4">I42-L42</f>
        <v>178176</v>
      </c>
      <c r="K42" s="191">
        <f t="shared" ref="K42:K47" si="5">J42/I42*100</f>
        <v>100</v>
      </c>
      <c r="L42" s="190">
        <v>0</v>
      </c>
      <c r="M42" s="247"/>
      <c r="N42" s="193">
        <v>41394</v>
      </c>
      <c r="O42" s="194" t="s">
        <v>196</v>
      </c>
      <c r="P42" s="209"/>
      <c r="Q42" s="209"/>
      <c r="R42" s="209"/>
      <c r="S42" s="209"/>
      <c r="T42" s="209"/>
    </row>
    <row r="43" spans="1:20" ht="63.75" x14ac:dyDescent="0.25">
      <c r="A43" s="214">
        <v>39</v>
      </c>
      <c r="B43" s="208" t="s">
        <v>1519</v>
      </c>
      <c r="C43" s="208" t="s">
        <v>68</v>
      </c>
      <c r="D43" s="208" t="s">
        <v>181</v>
      </c>
      <c r="E43" s="239" t="s">
        <v>48</v>
      </c>
      <c r="F43" s="207" t="s">
        <v>1434</v>
      </c>
      <c r="G43" s="194">
        <v>66.7</v>
      </c>
      <c r="H43" s="209"/>
      <c r="I43" s="190">
        <v>280548</v>
      </c>
      <c r="J43" s="190">
        <f t="shared" si="4"/>
        <v>280548</v>
      </c>
      <c r="K43" s="191">
        <f t="shared" si="5"/>
        <v>100</v>
      </c>
      <c r="L43" s="190">
        <v>0</v>
      </c>
      <c r="M43" s="247"/>
      <c r="N43" s="193">
        <v>41394</v>
      </c>
      <c r="O43" s="194" t="s">
        <v>1954</v>
      </c>
      <c r="P43" s="209"/>
      <c r="Q43" s="209"/>
      <c r="R43" s="209"/>
      <c r="S43" s="209"/>
      <c r="T43" s="209"/>
    </row>
    <row r="44" spans="1:20" ht="89.25" x14ac:dyDescent="0.25">
      <c r="A44" s="214">
        <v>40</v>
      </c>
      <c r="B44" s="208" t="s">
        <v>1520</v>
      </c>
      <c r="C44" s="208" t="s">
        <v>214</v>
      </c>
      <c r="D44" s="208" t="s">
        <v>181</v>
      </c>
      <c r="E44" s="239" t="s">
        <v>48</v>
      </c>
      <c r="F44" s="207" t="s">
        <v>236</v>
      </c>
      <c r="G44" s="194"/>
      <c r="H44" s="209">
        <v>49</v>
      </c>
      <c r="I44" s="190">
        <v>57174</v>
      </c>
      <c r="J44" s="190">
        <f t="shared" si="4"/>
        <v>57174</v>
      </c>
      <c r="K44" s="191">
        <f t="shared" si="5"/>
        <v>100</v>
      </c>
      <c r="L44" s="190">
        <v>0</v>
      </c>
      <c r="M44" s="247"/>
      <c r="N44" s="193">
        <v>41394</v>
      </c>
      <c r="O44" s="194" t="s">
        <v>1882</v>
      </c>
      <c r="P44" s="209"/>
      <c r="Q44" s="209"/>
      <c r="R44" s="209"/>
      <c r="S44" s="209"/>
      <c r="T44" s="209"/>
    </row>
    <row r="45" spans="1:20" ht="64.5" customHeight="1" x14ac:dyDescent="0.25">
      <c r="A45" s="214">
        <v>41</v>
      </c>
      <c r="B45" s="208" t="s">
        <v>1521</v>
      </c>
      <c r="C45" s="208" t="s">
        <v>68</v>
      </c>
      <c r="D45" s="208" t="s">
        <v>183</v>
      </c>
      <c r="E45" s="239" t="s">
        <v>48</v>
      </c>
      <c r="F45" s="248" t="str">
        <f>'[1]2307_ЗД'!$B$242</f>
        <v>23:07:0102007:204</v>
      </c>
      <c r="G45" s="194">
        <v>146.69999999999999</v>
      </c>
      <c r="H45" s="209"/>
      <c r="I45" s="190">
        <v>183900</v>
      </c>
      <c r="J45" s="190">
        <f t="shared" si="4"/>
        <v>183900</v>
      </c>
      <c r="K45" s="191">
        <f t="shared" si="5"/>
        <v>100</v>
      </c>
      <c r="L45" s="192">
        <v>0</v>
      </c>
      <c r="M45" s="247"/>
      <c r="N45" s="193">
        <v>41394</v>
      </c>
      <c r="O45" s="333" t="s">
        <v>194</v>
      </c>
      <c r="P45" s="209"/>
      <c r="Q45" s="209"/>
      <c r="R45" s="209"/>
      <c r="S45" s="209"/>
      <c r="T45" s="209"/>
    </row>
    <row r="46" spans="1:20" ht="69" customHeight="1" x14ac:dyDescent="0.25">
      <c r="A46" s="214">
        <v>42</v>
      </c>
      <c r="B46" s="208" t="s">
        <v>1522</v>
      </c>
      <c r="C46" s="208" t="s">
        <v>1629</v>
      </c>
      <c r="D46" s="208" t="s">
        <v>183</v>
      </c>
      <c r="E46" s="239" t="s">
        <v>166</v>
      </c>
      <c r="F46" s="207" t="s">
        <v>1632</v>
      </c>
      <c r="G46" s="194"/>
      <c r="H46" s="249">
        <v>215</v>
      </c>
      <c r="I46" s="190">
        <v>63700</v>
      </c>
      <c r="J46" s="190">
        <f t="shared" si="4"/>
        <v>63700</v>
      </c>
      <c r="K46" s="191">
        <f t="shared" si="5"/>
        <v>100</v>
      </c>
      <c r="L46" s="192">
        <v>0</v>
      </c>
      <c r="M46" s="247"/>
      <c r="N46" s="193">
        <v>39003</v>
      </c>
      <c r="O46" s="194" t="s">
        <v>1631</v>
      </c>
      <c r="P46" s="209"/>
      <c r="Q46" s="209"/>
      <c r="R46" s="209"/>
      <c r="S46" s="209"/>
      <c r="T46" s="209"/>
    </row>
    <row r="47" spans="1:20" ht="66" customHeight="1" x14ac:dyDescent="0.25">
      <c r="A47" s="214">
        <v>43</v>
      </c>
      <c r="B47" s="208" t="s">
        <v>1523</v>
      </c>
      <c r="C47" s="208" t="s">
        <v>68</v>
      </c>
      <c r="D47" s="208" t="s">
        <v>184</v>
      </c>
      <c r="E47" s="239" t="s">
        <v>48</v>
      </c>
      <c r="F47" s="248" t="str">
        <f>'[1]2307_ЗД'!$B$252</f>
        <v>23:07:0103005:137</v>
      </c>
      <c r="G47" s="194">
        <v>105.3</v>
      </c>
      <c r="H47" s="209"/>
      <c r="I47" s="190">
        <v>100900</v>
      </c>
      <c r="J47" s="190">
        <f t="shared" si="4"/>
        <v>100900</v>
      </c>
      <c r="K47" s="191">
        <f t="shared" si="5"/>
        <v>100</v>
      </c>
      <c r="L47" s="192">
        <v>0</v>
      </c>
      <c r="M47" s="247"/>
      <c r="N47" s="193">
        <v>41394</v>
      </c>
      <c r="O47" s="333" t="s">
        <v>195</v>
      </c>
      <c r="P47" s="209"/>
      <c r="Q47" s="209"/>
      <c r="R47" s="209"/>
      <c r="S47" s="209"/>
      <c r="T47" s="209"/>
    </row>
    <row r="48" spans="1:20" ht="76.5" x14ac:dyDescent="0.25">
      <c r="A48" s="214">
        <v>44</v>
      </c>
      <c r="B48" s="194" t="s">
        <v>1524</v>
      </c>
      <c r="C48" s="208" t="s">
        <v>1475</v>
      </c>
      <c r="D48" s="208" t="s">
        <v>1476</v>
      </c>
      <c r="E48" s="332" t="s">
        <v>165</v>
      </c>
      <c r="F48" s="250"/>
      <c r="G48" s="249">
        <v>1210.68</v>
      </c>
      <c r="H48" s="250"/>
      <c r="I48" s="190">
        <v>6000000</v>
      </c>
      <c r="J48" s="190">
        <f t="shared" si="4"/>
        <v>0</v>
      </c>
      <c r="K48" s="191">
        <v>0</v>
      </c>
      <c r="L48" s="192">
        <v>6000000</v>
      </c>
      <c r="M48" s="334"/>
      <c r="N48" s="193">
        <v>44467</v>
      </c>
      <c r="O48" s="194" t="s">
        <v>1944</v>
      </c>
      <c r="P48" s="250"/>
      <c r="Q48" s="250"/>
      <c r="R48" s="250"/>
      <c r="S48" s="250"/>
      <c r="T48" s="250"/>
    </row>
    <row r="49" spans="1:20" ht="51" x14ac:dyDescent="0.25">
      <c r="A49" s="214">
        <v>45</v>
      </c>
      <c r="B49" s="194" t="s">
        <v>1576</v>
      </c>
      <c r="C49" s="208" t="s">
        <v>1577</v>
      </c>
      <c r="D49" s="208" t="s">
        <v>1578</v>
      </c>
      <c r="E49" s="332" t="s">
        <v>165</v>
      </c>
      <c r="F49" s="250"/>
      <c r="G49" s="249">
        <v>182</v>
      </c>
      <c r="H49" s="250"/>
      <c r="I49" s="190">
        <v>399650</v>
      </c>
      <c r="J49" s="190">
        <f t="shared" si="4"/>
        <v>0</v>
      </c>
      <c r="K49" s="191">
        <v>0</v>
      </c>
      <c r="L49" s="192">
        <v>399650</v>
      </c>
      <c r="M49" s="334"/>
      <c r="N49" s="193">
        <v>44557</v>
      </c>
      <c r="O49" s="194" t="s">
        <v>1947</v>
      </c>
      <c r="P49" s="250"/>
      <c r="Q49" s="250"/>
      <c r="R49" s="250"/>
      <c r="S49" s="250"/>
      <c r="T49" s="250"/>
    </row>
    <row r="50" spans="1:20" ht="66.75" customHeight="1" x14ac:dyDescent="0.25">
      <c r="A50" s="214">
        <v>46</v>
      </c>
      <c r="B50" s="194" t="s">
        <v>1579</v>
      </c>
      <c r="C50" s="208" t="s">
        <v>1580</v>
      </c>
      <c r="D50" s="208" t="s">
        <v>1578</v>
      </c>
      <c r="E50" s="208" t="s">
        <v>48</v>
      </c>
      <c r="F50" s="242"/>
      <c r="G50" s="242"/>
      <c r="H50" s="242"/>
      <c r="I50" s="190">
        <v>372418</v>
      </c>
      <c r="J50" s="190">
        <f t="shared" si="4"/>
        <v>0</v>
      </c>
      <c r="K50" s="191">
        <v>0</v>
      </c>
      <c r="L50" s="190">
        <v>372418</v>
      </c>
      <c r="M50" s="242"/>
      <c r="N50" s="193">
        <v>44557</v>
      </c>
      <c r="O50" s="194" t="s">
        <v>1948</v>
      </c>
      <c r="P50" s="242"/>
      <c r="Q50" s="242"/>
      <c r="R50" s="242"/>
      <c r="S50" s="242"/>
      <c r="T50" s="242"/>
    </row>
    <row r="51" spans="1:20" ht="89.25" x14ac:dyDescent="0.25">
      <c r="A51" s="214">
        <v>47</v>
      </c>
      <c r="B51" s="194" t="s">
        <v>1819</v>
      </c>
      <c r="C51" s="208" t="s">
        <v>1820</v>
      </c>
      <c r="D51" s="208" t="s">
        <v>1822</v>
      </c>
      <c r="E51" s="208" t="s">
        <v>48</v>
      </c>
      <c r="F51" s="208" t="s">
        <v>1821</v>
      </c>
      <c r="G51" s="242"/>
      <c r="H51" s="249">
        <v>520</v>
      </c>
      <c r="I51" s="190">
        <v>1</v>
      </c>
      <c r="J51" s="190">
        <f>I51-L51</f>
        <v>0</v>
      </c>
      <c r="K51" s="191">
        <v>0</v>
      </c>
      <c r="L51" s="192">
        <v>1</v>
      </c>
      <c r="M51" s="190">
        <v>354334.71999999997</v>
      </c>
      <c r="N51" s="193">
        <v>44966</v>
      </c>
      <c r="O51" s="194" t="s">
        <v>1823</v>
      </c>
      <c r="P51" s="242"/>
      <c r="Q51" s="242"/>
      <c r="R51" s="242"/>
      <c r="S51" s="242"/>
      <c r="T51" s="242"/>
    </row>
    <row r="52" spans="1:20" ht="89.25" x14ac:dyDescent="0.25">
      <c r="A52" s="214">
        <v>48</v>
      </c>
      <c r="B52" s="194" t="s">
        <v>1824</v>
      </c>
      <c r="C52" s="194" t="s">
        <v>1825</v>
      </c>
      <c r="D52" s="194" t="s">
        <v>1826</v>
      </c>
      <c r="E52" s="194" t="s">
        <v>48</v>
      </c>
      <c r="F52" s="209"/>
      <c r="G52" s="209"/>
      <c r="H52" s="194"/>
      <c r="I52" s="192">
        <v>1</v>
      </c>
      <c r="J52" s="190">
        <v>0</v>
      </c>
      <c r="K52" s="191">
        <v>0</v>
      </c>
      <c r="L52" s="192">
        <v>1</v>
      </c>
      <c r="M52" s="209"/>
      <c r="N52" s="193">
        <v>44516</v>
      </c>
      <c r="O52" s="194" t="s">
        <v>1827</v>
      </c>
      <c r="P52" s="242"/>
      <c r="Q52" s="242"/>
      <c r="R52" s="242"/>
      <c r="S52" s="242"/>
      <c r="T52" s="242"/>
    </row>
    <row r="53" spans="1:20" ht="76.5" x14ac:dyDescent="0.25">
      <c r="A53" s="214">
        <v>49</v>
      </c>
      <c r="B53" s="194" t="s">
        <v>1840</v>
      </c>
      <c r="C53" s="194" t="s">
        <v>1841</v>
      </c>
      <c r="D53" s="194" t="s">
        <v>1842</v>
      </c>
      <c r="E53" s="194" t="s">
        <v>48</v>
      </c>
      <c r="F53" s="209"/>
      <c r="G53" s="209"/>
      <c r="H53" s="194"/>
      <c r="I53" s="192">
        <v>1</v>
      </c>
      <c r="J53" s="190">
        <v>0</v>
      </c>
      <c r="K53" s="191">
        <v>0</v>
      </c>
      <c r="L53" s="192">
        <v>1</v>
      </c>
      <c r="M53" s="209"/>
      <c r="N53" s="193">
        <v>44827</v>
      </c>
      <c r="O53" s="194" t="s">
        <v>1843</v>
      </c>
      <c r="P53" s="242"/>
      <c r="Q53" s="242"/>
      <c r="R53" s="242"/>
      <c r="S53" s="242"/>
      <c r="T53" s="242"/>
    </row>
    <row r="54" spans="1:20" ht="76.5" x14ac:dyDescent="0.25">
      <c r="A54" s="214">
        <v>50</v>
      </c>
      <c r="B54" s="194" t="s">
        <v>1844</v>
      </c>
      <c r="C54" s="194" t="s">
        <v>1845</v>
      </c>
      <c r="D54" s="194" t="s">
        <v>1846</v>
      </c>
      <c r="E54" s="194" t="s">
        <v>48</v>
      </c>
      <c r="F54" s="209"/>
      <c r="G54" s="209"/>
      <c r="H54" s="194"/>
      <c r="I54" s="192">
        <v>1</v>
      </c>
      <c r="J54" s="190">
        <v>0</v>
      </c>
      <c r="K54" s="191">
        <v>0</v>
      </c>
      <c r="L54" s="192">
        <v>1</v>
      </c>
      <c r="M54" s="209"/>
      <c r="N54" s="193">
        <v>44827</v>
      </c>
      <c r="O54" s="194" t="s">
        <v>1847</v>
      </c>
      <c r="P54" s="242"/>
      <c r="Q54" s="242"/>
      <c r="R54" s="242"/>
      <c r="S54" s="242"/>
      <c r="T54" s="242"/>
    </row>
    <row r="55" spans="1:20" ht="76.5" x14ac:dyDescent="0.25">
      <c r="A55" s="214">
        <v>51</v>
      </c>
      <c r="B55" s="194" t="s">
        <v>1848</v>
      </c>
      <c r="C55" s="194" t="s">
        <v>1849</v>
      </c>
      <c r="D55" s="194" t="s">
        <v>1850</v>
      </c>
      <c r="E55" s="194" t="s">
        <v>48</v>
      </c>
      <c r="F55" s="209"/>
      <c r="G55" s="209"/>
      <c r="H55" s="194"/>
      <c r="I55" s="192">
        <v>1</v>
      </c>
      <c r="J55" s="190">
        <v>0</v>
      </c>
      <c r="K55" s="191">
        <v>0</v>
      </c>
      <c r="L55" s="192">
        <v>1</v>
      </c>
      <c r="M55" s="209"/>
      <c r="N55" s="193">
        <v>44827</v>
      </c>
      <c r="O55" s="194" t="s">
        <v>1851</v>
      </c>
      <c r="P55" s="242"/>
      <c r="Q55" s="242"/>
      <c r="R55" s="242"/>
      <c r="S55" s="242"/>
      <c r="T55" s="242"/>
    </row>
    <row r="56" spans="1:20" ht="76.5" x14ac:dyDescent="0.25">
      <c r="A56" s="214">
        <v>52</v>
      </c>
      <c r="B56" s="194" t="s">
        <v>1852</v>
      </c>
      <c r="C56" s="194" t="s">
        <v>1853</v>
      </c>
      <c r="D56" s="194" t="s">
        <v>1854</v>
      </c>
      <c r="E56" s="194" t="s">
        <v>48</v>
      </c>
      <c r="F56" s="209"/>
      <c r="G56" s="209"/>
      <c r="H56" s="194"/>
      <c r="I56" s="192">
        <v>1</v>
      </c>
      <c r="J56" s="190">
        <v>0</v>
      </c>
      <c r="K56" s="191">
        <v>0</v>
      </c>
      <c r="L56" s="192">
        <v>1</v>
      </c>
      <c r="M56" s="209"/>
      <c r="N56" s="193">
        <v>44827</v>
      </c>
      <c r="O56" s="194" t="s">
        <v>1855</v>
      </c>
      <c r="P56" s="242"/>
      <c r="Q56" s="242"/>
      <c r="R56" s="242"/>
      <c r="S56" s="242"/>
      <c r="T56" s="242"/>
    </row>
    <row r="57" spans="1:20" x14ac:dyDescent="0.25">
      <c r="A57" s="209" t="s">
        <v>65</v>
      </c>
      <c r="B57" s="208"/>
      <c r="C57" s="208"/>
      <c r="D57" s="208"/>
      <c r="E57" s="208"/>
      <c r="F57" s="209"/>
      <c r="G57" s="194"/>
      <c r="H57" s="209"/>
      <c r="I57" s="190">
        <f>SUM(I5:I56)</f>
        <v>51952349.200000003</v>
      </c>
      <c r="J57" s="190"/>
      <c r="K57" s="190"/>
      <c r="L57" s="190">
        <f>SUM(L5:L56)</f>
        <v>44466387.130000003</v>
      </c>
      <c r="M57" s="209"/>
      <c r="N57" s="193"/>
      <c r="O57" s="194"/>
      <c r="P57" s="209"/>
      <c r="Q57" s="209"/>
      <c r="R57" s="209"/>
      <c r="S57" s="209"/>
      <c r="T57" s="209"/>
    </row>
    <row r="58" spans="1:20" x14ac:dyDescent="0.25">
      <c r="A58" s="209"/>
      <c r="B58" s="208"/>
      <c r="C58" s="208"/>
      <c r="D58" s="208"/>
      <c r="E58" s="208"/>
      <c r="F58" s="209"/>
      <c r="G58" s="194"/>
      <c r="H58" s="209"/>
      <c r="I58" s="190"/>
      <c r="J58" s="192"/>
      <c r="K58" s="207"/>
      <c r="L58" s="192"/>
      <c r="M58" s="209"/>
      <c r="N58" s="193"/>
      <c r="O58" s="194"/>
      <c r="P58" s="209"/>
      <c r="Q58" s="209"/>
      <c r="R58" s="209"/>
      <c r="S58" s="209"/>
      <c r="T58" s="209"/>
    </row>
    <row r="59" spans="1:20" ht="70.5" customHeight="1" x14ac:dyDescent="0.25">
      <c r="A59" s="207">
        <f>A56+1</f>
        <v>53</v>
      </c>
      <c r="B59" s="194" t="s">
        <v>1526</v>
      </c>
      <c r="C59" s="208" t="s">
        <v>199</v>
      </c>
      <c r="D59" s="208" t="s">
        <v>127</v>
      </c>
      <c r="E59" s="208" t="s">
        <v>161</v>
      </c>
      <c r="F59" s="194" t="s">
        <v>1338</v>
      </c>
      <c r="G59" s="207">
        <v>184</v>
      </c>
      <c r="H59" s="209"/>
      <c r="I59" s="190">
        <v>177337.8</v>
      </c>
      <c r="J59" s="190">
        <f t="shared" ref="J59:J66" si="6">I59-L59</f>
        <v>177337.8</v>
      </c>
      <c r="K59" s="191">
        <f t="shared" ref="K59:K66" si="7">J59/I59*100</f>
        <v>100</v>
      </c>
      <c r="L59" s="190">
        <v>0</v>
      </c>
      <c r="M59" s="209"/>
      <c r="N59" s="193">
        <v>39003</v>
      </c>
      <c r="O59" s="194" t="s">
        <v>1344</v>
      </c>
      <c r="P59" s="209"/>
      <c r="Q59" s="209"/>
      <c r="R59" s="194" t="s">
        <v>1351</v>
      </c>
      <c r="S59" s="209"/>
      <c r="T59" s="209"/>
    </row>
    <row r="60" spans="1:20" ht="102" x14ac:dyDescent="0.25">
      <c r="A60" s="207">
        <f t="shared" ref="A60:A66" si="8">A59+1</f>
        <v>54</v>
      </c>
      <c r="B60" s="194" t="s">
        <v>1527</v>
      </c>
      <c r="C60" s="208" t="s">
        <v>200</v>
      </c>
      <c r="D60" s="208" t="s">
        <v>123</v>
      </c>
      <c r="E60" s="208" t="s">
        <v>161</v>
      </c>
      <c r="F60" s="335" t="str">
        <f>'[1]2307_ЗД'!$B$218</f>
        <v>23:07:0101045:137</v>
      </c>
      <c r="G60" s="207">
        <v>498.3</v>
      </c>
      <c r="H60" s="209"/>
      <c r="I60" s="190">
        <v>1452100.61</v>
      </c>
      <c r="J60" s="190">
        <f t="shared" si="6"/>
        <v>871222.52000000014</v>
      </c>
      <c r="K60" s="191">
        <f t="shared" si="7"/>
        <v>59.997393706762516</v>
      </c>
      <c r="L60" s="190">
        <v>580878.09</v>
      </c>
      <c r="M60" s="209"/>
      <c r="N60" s="193">
        <v>39003</v>
      </c>
      <c r="O60" s="194" t="s">
        <v>1088</v>
      </c>
      <c r="P60" s="209"/>
      <c r="Q60" s="209"/>
      <c r="R60" s="194" t="s">
        <v>1474</v>
      </c>
      <c r="S60" s="209"/>
      <c r="T60" s="209"/>
    </row>
    <row r="61" spans="1:20" ht="89.25" customHeight="1" x14ac:dyDescent="0.25">
      <c r="A61" s="207">
        <f t="shared" si="8"/>
        <v>55</v>
      </c>
      <c r="B61" s="194" t="s">
        <v>1528</v>
      </c>
      <c r="C61" s="208" t="s">
        <v>1955</v>
      </c>
      <c r="D61" s="208" t="s">
        <v>162</v>
      </c>
      <c r="E61" s="208" t="s">
        <v>161</v>
      </c>
      <c r="F61" s="207" t="s">
        <v>218</v>
      </c>
      <c r="G61" s="207">
        <v>188.1</v>
      </c>
      <c r="H61" s="336"/>
      <c r="I61" s="190">
        <v>895870</v>
      </c>
      <c r="J61" s="190">
        <f t="shared" si="6"/>
        <v>895870</v>
      </c>
      <c r="K61" s="191">
        <f t="shared" si="7"/>
        <v>100</v>
      </c>
      <c r="L61" s="190">
        <v>0</v>
      </c>
      <c r="M61" s="192">
        <v>2190705.9700000002</v>
      </c>
      <c r="N61" s="193">
        <v>40211</v>
      </c>
      <c r="O61" s="194" t="s">
        <v>1086</v>
      </c>
      <c r="P61" s="209"/>
      <c r="Q61" s="209"/>
      <c r="R61" s="194" t="s">
        <v>1812</v>
      </c>
      <c r="S61" s="253" t="s">
        <v>1423</v>
      </c>
      <c r="T61" s="209"/>
    </row>
    <row r="62" spans="1:20" ht="87" customHeight="1" x14ac:dyDescent="0.25">
      <c r="A62" s="207">
        <f t="shared" si="8"/>
        <v>56</v>
      </c>
      <c r="B62" s="208" t="s">
        <v>1529</v>
      </c>
      <c r="C62" s="208" t="s">
        <v>201</v>
      </c>
      <c r="D62" s="208" t="s">
        <v>167</v>
      </c>
      <c r="E62" s="208" t="s">
        <v>161</v>
      </c>
      <c r="F62" s="194" t="s">
        <v>217</v>
      </c>
      <c r="G62" s="194">
        <v>107.4</v>
      </c>
      <c r="H62" s="209"/>
      <c r="I62" s="190">
        <v>6500</v>
      </c>
      <c r="J62" s="190">
        <f t="shared" si="6"/>
        <v>6500</v>
      </c>
      <c r="K62" s="191">
        <f t="shared" si="7"/>
        <v>100</v>
      </c>
      <c r="L62" s="190">
        <v>0</v>
      </c>
      <c r="M62" s="192">
        <v>3759824.83</v>
      </c>
      <c r="N62" s="193">
        <v>39003</v>
      </c>
      <c r="O62" s="194" t="s">
        <v>1137</v>
      </c>
      <c r="P62" s="209"/>
      <c r="Q62" s="209"/>
      <c r="R62" s="194" t="s">
        <v>1425</v>
      </c>
      <c r="S62" s="209"/>
      <c r="T62" s="209"/>
    </row>
    <row r="63" spans="1:20" ht="63.75" x14ac:dyDescent="0.25">
      <c r="A63" s="207">
        <f t="shared" si="8"/>
        <v>57</v>
      </c>
      <c r="B63" s="208" t="s">
        <v>1530</v>
      </c>
      <c r="C63" s="208" t="s">
        <v>205</v>
      </c>
      <c r="D63" s="208" t="s">
        <v>167</v>
      </c>
      <c r="E63" s="208" t="s">
        <v>161</v>
      </c>
      <c r="F63" s="194" t="s">
        <v>1340</v>
      </c>
      <c r="G63" s="194">
        <v>3</v>
      </c>
      <c r="H63" s="209"/>
      <c r="I63" s="192">
        <v>150</v>
      </c>
      <c r="J63" s="192">
        <f t="shared" si="6"/>
        <v>103.02000000000001</v>
      </c>
      <c r="K63" s="337">
        <f t="shared" si="7"/>
        <v>68.680000000000007</v>
      </c>
      <c r="L63" s="192">
        <v>46.98</v>
      </c>
      <c r="M63" s="247"/>
      <c r="N63" s="193">
        <v>39003</v>
      </c>
      <c r="O63" s="194" t="s">
        <v>1354</v>
      </c>
      <c r="P63" s="209"/>
      <c r="Q63" s="209"/>
      <c r="R63" s="194" t="s">
        <v>1425</v>
      </c>
      <c r="S63" s="209"/>
      <c r="T63" s="209"/>
    </row>
    <row r="64" spans="1:20" ht="92.25" customHeight="1" x14ac:dyDescent="0.25">
      <c r="A64" s="207">
        <f t="shared" si="8"/>
        <v>58</v>
      </c>
      <c r="B64" s="208" t="s">
        <v>1531</v>
      </c>
      <c r="C64" s="208" t="s">
        <v>211</v>
      </c>
      <c r="D64" s="208" t="s">
        <v>167</v>
      </c>
      <c r="E64" s="208" t="s">
        <v>161</v>
      </c>
      <c r="F64" s="194" t="s">
        <v>216</v>
      </c>
      <c r="G64" s="194">
        <v>308.3</v>
      </c>
      <c r="H64" s="209"/>
      <c r="I64" s="190">
        <v>8000</v>
      </c>
      <c r="J64" s="190">
        <f t="shared" si="6"/>
        <v>6644.16</v>
      </c>
      <c r="K64" s="191">
        <f t="shared" si="7"/>
        <v>83.052000000000007</v>
      </c>
      <c r="L64" s="190">
        <v>1355.84</v>
      </c>
      <c r="M64" s="192">
        <v>5357958.03</v>
      </c>
      <c r="N64" s="193">
        <v>39003</v>
      </c>
      <c r="O64" s="194" t="s">
        <v>1138</v>
      </c>
      <c r="P64" s="209"/>
      <c r="Q64" s="209"/>
      <c r="R64" s="194" t="s">
        <v>1425</v>
      </c>
      <c r="S64" s="209"/>
      <c r="T64" s="209"/>
    </row>
    <row r="65" spans="1:20" ht="89.25" customHeight="1" x14ac:dyDescent="0.25">
      <c r="A65" s="207">
        <f t="shared" si="8"/>
        <v>59</v>
      </c>
      <c r="B65" s="208" t="s">
        <v>1532</v>
      </c>
      <c r="C65" s="208" t="s">
        <v>210</v>
      </c>
      <c r="D65" s="208" t="s">
        <v>167</v>
      </c>
      <c r="E65" s="208" t="s">
        <v>161</v>
      </c>
      <c r="F65" s="209"/>
      <c r="G65" s="194"/>
      <c r="H65" s="209"/>
      <c r="I65" s="192">
        <v>2700</v>
      </c>
      <c r="J65" s="190">
        <f t="shared" si="6"/>
        <v>2670</v>
      </c>
      <c r="K65" s="191">
        <f t="shared" si="7"/>
        <v>98.888888888888886</v>
      </c>
      <c r="L65" s="192">
        <v>30</v>
      </c>
      <c r="M65" s="247"/>
      <c r="N65" s="193">
        <v>39003</v>
      </c>
      <c r="O65" s="194" t="s">
        <v>95</v>
      </c>
      <c r="P65" s="209"/>
      <c r="Q65" s="209"/>
      <c r="R65" s="194" t="s">
        <v>1425</v>
      </c>
      <c r="S65" s="209"/>
      <c r="T65" s="209"/>
    </row>
    <row r="66" spans="1:20" ht="76.5" customHeight="1" x14ac:dyDescent="0.25">
      <c r="A66" s="207">
        <f t="shared" si="8"/>
        <v>60</v>
      </c>
      <c r="B66" s="208" t="s">
        <v>1533</v>
      </c>
      <c r="C66" s="208" t="s">
        <v>215</v>
      </c>
      <c r="D66" s="208" t="s">
        <v>182</v>
      </c>
      <c r="E66" s="208" t="s">
        <v>161</v>
      </c>
      <c r="F66" s="248" t="str">
        <f>'[1]2307_ЗД'!$B$219</f>
        <v>23:07:0101045:163</v>
      </c>
      <c r="G66" s="194">
        <v>118.7</v>
      </c>
      <c r="H66" s="209"/>
      <c r="I66" s="190">
        <v>0.01</v>
      </c>
      <c r="J66" s="190">
        <f t="shared" si="6"/>
        <v>0.01</v>
      </c>
      <c r="K66" s="191">
        <f t="shared" si="7"/>
        <v>100</v>
      </c>
      <c r="L66" s="190">
        <v>0</v>
      </c>
      <c r="M66" s="247"/>
      <c r="N66" s="193">
        <v>41394</v>
      </c>
      <c r="O66" s="194" t="s">
        <v>193</v>
      </c>
      <c r="P66" s="209"/>
      <c r="Q66" s="209"/>
      <c r="R66" s="194" t="s">
        <v>1425</v>
      </c>
      <c r="S66" s="209"/>
      <c r="T66" s="209"/>
    </row>
    <row r="67" spans="1:20" x14ac:dyDescent="0.25">
      <c r="A67" s="209" t="s">
        <v>65</v>
      </c>
      <c r="B67" s="208"/>
      <c r="C67" s="208"/>
      <c r="D67" s="208"/>
      <c r="E67" s="208"/>
      <c r="F67" s="209"/>
      <c r="G67" s="194"/>
      <c r="H67" s="209"/>
      <c r="I67" s="192">
        <f>SUM(I59:I66)</f>
        <v>2542658.42</v>
      </c>
      <c r="J67" s="190"/>
      <c r="K67" s="191"/>
      <c r="L67" s="192">
        <f>SUM(L59:L66)</f>
        <v>582310.90999999992</v>
      </c>
      <c r="M67" s="209"/>
      <c r="N67" s="193"/>
      <c r="O67" s="221"/>
      <c r="P67" s="209"/>
      <c r="Q67" s="209"/>
      <c r="R67" s="209"/>
      <c r="S67" s="209"/>
      <c r="T67" s="209"/>
    </row>
    <row r="68" spans="1:20" x14ac:dyDescent="0.25">
      <c r="A68" s="209"/>
      <c r="B68" s="208"/>
      <c r="C68" s="208"/>
      <c r="D68" s="208"/>
      <c r="E68" s="208"/>
      <c r="F68" s="209"/>
      <c r="G68" s="194"/>
      <c r="H68" s="209"/>
      <c r="I68" s="192"/>
      <c r="J68" s="190"/>
      <c r="K68" s="191"/>
      <c r="L68" s="192"/>
      <c r="M68" s="209"/>
      <c r="N68" s="193"/>
      <c r="O68" s="221"/>
      <c r="P68" s="209"/>
      <c r="Q68" s="209"/>
      <c r="R68" s="209"/>
      <c r="S68" s="209"/>
      <c r="T68" s="209"/>
    </row>
    <row r="69" spans="1:20" s="329" customFormat="1" ht="76.5" customHeight="1" x14ac:dyDescent="0.25">
      <c r="A69" s="207">
        <f>A66+1</f>
        <v>61</v>
      </c>
      <c r="B69" s="208" t="s">
        <v>1534</v>
      </c>
      <c r="C69" s="208" t="s">
        <v>1279</v>
      </c>
      <c r="D69" s="208" t="s">
        <v>1040</v>
      </c>
      <c r="E69" s="208" t="s">
        <v>163</v>
      </c>
      <c r="F69" s="335" t="str">
        <f>'[1]2307_ЗД'!$B$243</f>
        <v>23:07:0102008:65</v>
      </c>
      <c r="G69" s="207">
        <v>834.9</v>
      </c>
      <c r="H69" s="209"/>
      <c r="I69" s="190">
        <v>1558345</v>
      </c>
      <c r="J69" s="190">
        <v>1295837.9099999999</v>
      </c>
      <c r="K69" s="191">
        <f>J69/I69*100</f>
        <v>83.154751354802684</v>
      </c>
      <c r="L69" s="190">
        <v>262507.09000000003</v>
      </c>
      <c r="M69" s="209"/>
      <c r="N69" s="338" t="s">
        <v>1044</v>
      </c>
      <c r="O69" s="194" t="s">
        <v>1595</v>
      </c>
      <c r="P69" s="209"/>
      <c r="Q69" s="209"/>
      <c r="R69" s="194" t="s">
        <v>1282</v>
      </c>
      <c r="S69" s="209"/>
      <c r="T69" s="328"/>
    </row>
    <row r="70" spans="1:20" ht="140.25" customHeight="1" x14ac:dyDescent="0.25">
      <c r="A70" s="207">
        <f>A69+1</f>
        <v>62</v>
      </c>
      <c r="B70" s="208" t="s">
        <v>1535</v>
      </c>
      <c r="C70" s="208" t="s">
        <v>1956</v>
      </c>
      <c r="D70" s="208" t="s">
        <v>164</v>
      </c>
      <c r="E70" s="208" t="s">
        <v>163</v>
      </c>
      <c r="F70" s="194" t="s">
        <v>1190</v>
      </c>
      <c r="G70" s="207">
        <v>159.9</v>
      </c>
      <c r="H70" s="209"/>
      <c r="I70" s="190">
        <v>1196522.23</v>
      </c>
      <c r="J70" s="190">
        <f>I70-L70</f>
        <v>1196522.23</v>
      </c>
      <c r="K70" s="191">
        <f>J70/I70*100</f>
        <v>100</v>
      </c>
      <c r="L70" s="190">
        <v>0</v>
      </c>
      <c r="M70" s="210">
        <v>3668617.75</v>
      </c>
      <c r="N70" s="193">
        <v>39003</v>
      </c>
      <c r="O70" s="194" t="s">
        <v>1087</v>
      </c>
      <c r="P70" s="209"/>
      <c r="Q70" s="209"/>
      <c r="R70" s="194" t="s">
        <v>1813</v>
      </c>
      <c r="S70" s="217"/>
      <c r="T70" s="209"/>
    </row>
    <row r="71" spans="1:20" ht="12.75" customHeight="1" x14ac:dyDescent="0.25">
      <c r="A71" s="209" t="s">
        <v>65</v>
      </c>
      <c r="B71" s="208"/>
      <c r="C71" s="208"/>
      <c r="D71" s="208"/>
      <c r="E71" s="208"/>
      <c r="F71" s="207"/>
      <c r="G71" s="207"/>
      <c r="H71" s="209"/>
      <c r="I71" s="190">
        <f>SUM(I69:I70)</f>
        <v>2754867.23</v>
      </c>
      <c r="J71" s="190"/>
      <c r="K71" s="191"/>
      <c r="L71" s="190" t="s">
        <v>1940</v>
      </c>
      <c r="M71" s="209"/>
      <c r="N71" s="193"/>
      <c r="O71" s="194"/>
      <c r="P71" s="209"/>
      <c r="Q71" s="209"/>
      <c r="R71" s="209"/>
      <c r="S71" s="209"/>
      <c r="T71" s="209"/>
    </row>
    <row r="72" spans="1:20" ht="12.75" customHeight="1" x14ac:dyDescent="0.25">
      <c r="A72" s="209"/>
      <c r="B72" s="208"/>
      <c r="C72" s="208"/>
      <c r="D72" s="208"/>
      <c r="E72" s="208"/>
      <c r="F72" s="207"/>
      <c r="G72" s="207"/>
      <c r="H72" s="209"/>
      <c r="I72" s="190"/>
      <c r="J72" s="190"/>
      <c r="K72" s="191"/>
      <c r="L72" s="190"/>
      <c r="M72" s="209"/>
      <c r="N72" s="193"/>
      <c r="O72" s="194"/>
      <c r="P72" s="209"/>
      <c r="Q72" s="209"/>
      <c r="R72" s="209"/>
      <c r="S72" s="209"/>
      <c r="T72" s="209"/>
    </row>
    <row r="73" spans="1:20" x14ac:dyDescent="0.25">
      <c r="A73" s="254"/>
      <c r="B73" s="255"/>
      <c r="C73" s="255"/>
      <c r="D73" s="255"/>
      <c r="E73" s="255"/>
      <c r="F73" s="254"/>
      <c r="G73" s="256"/>
      <c r="H73" s="254"/>
      <c r="I73" s="257"/>
      <c r="J73" s="257"/>
      <c r="K73" s="258"/>
      <c r="L73" s="257"/>
      <c r="M73" s="254"/>
      <c r="N73" s="259"/>
      <c r="O73" s="256"/>
      <c r="P73" s="254"/>
      <c r="Q73" s="254"/>
      <c r="R73" s="254"/>
      <c r="S73" s="254"/>
      <c r="T73" s="254"/>
    </row>
    <row r="74" spans="1:20" ht="63.75" customHeight="1" x14ac:dyDescent="0.25">
      <c r="A74" s="207">
        <f>A70+1</f>
        <v>63</v>
      </c>
      <c r="B74" s="208" t="s">
        <v>1536</v>
      </c>
      <c r="C74" s="208" t="s">
        <v>1838</v>
      </c>
      <c r="D74" s="208" t="s">
        <v>1839</v>
      </c>
      <c r="E74" s="208" t="s">
        <v>165</v>
      </c>
      <c r="F74" s="194"/>
      <c r="G74" s="241"/>
      <c r="H74" s="209"/>
      <c r="I74" s="190">
        <v>2964</v>
      </c>
      <c r="J74" s="190">
        <f>I74-L74</f>
        <v>2964</v>
      </c>
      <c r="K74" s="191">
        <f>J74/I74*100</f>
        <v>100</v>
      </c>
      <c r="L74" s="190">
        <v>0</v>
      </c>
      <c r="M74" s="209"/>
      <c r="N74" s="193">
        <v>39003</v>
      </c>
      <c r="O74" s="194" t="s">
        <v>95</v>
      </c>
      <c r="P74" s="209"/>
      <c r="Q74" s="209"/>
      <c r="R74" s="209"/>
      <c r="S74" s="209"/>
      <c r="T74" s="209"/>
    </row>
    <row r="75" spans="1:20" x14ac:dyDescent="0.25">
      <c r="A75" s="209" t="s">
        <v>65</v>
      </c>
      <c r="B75" s="208"/>
      <c r="C75" s="208"/>
      <c r="D75" s="208"/>
      <c r="E75" s="208"/>
      <c r="F75" s="209"/>
      <c r="G75" s="241"/>
      <c r="H75" s="209"/>
      <c r="I75" s="192">
        <f>SUM(I74:I74)</f>
        <v>2964</v>
      </c>
      <c r="J75" s="192"/>
      <c r="K75" s="207"/>
      <c r="L75" s="192">
        <f>SUM(L74:L74)</f>
        <v>0</v>
      </c>
      <c r="M75" s="209"/>
      <c r="N75" s="193"/>
      <c r="O75" s="194"/>
      <c r="P75" s="209"/>
      <c r="Q75" s="209"/>
      <c r="R75" s="209"/>
      <c r="S75" s="209"/>
      <c r="T75" s="209"/>
    </row>
    <row r="76" spans="1:20" ht="204" x14ac:dyDescent="0.25">
      <c r="A76" s="214">
        <f>A74+1</f>
        <v>64</v>
      </c>
      <c r="B76" s="194" t="s">
        <v>1478</v>
      </c>
      <c r="C76" s="208" t="s">
        <v>115</v>
      </c>
      <c r="D76" s="208" t="s">
        <v>116</v>
      </c>
      <c r="E76" s="208" t="s">
        <v>166</v>
      </c>
      <c r="F76" s="194" t="s">
        <v>1817</v>
      </c>
      <c r="G76" s="207"/>
      <c r="H76" s="210">
        <v>14500</v>
      </c>
      <c r="I76" s="190">
        <v>26747979.789999999</v>
      </c>
      <c r="J76" s="190">
        <f>I76-L76</f>
        <v>4532296.34</v>
      </c>
      <c r="K76" s="191">
        <f>J76/I76*100</f>
        <v>16.944443563900268</v>
      </c>
      <c r="L76" s="190">
        <v>22215683.449999999</v>
      </c>
      <c r="M76" s="209"/>
      <c r="N76" s="217">
        <v>42317</v>
      </c>
      <c r="O76" s="217" t="s">
        <v>1816</v>
      </c>
      <c r="P76" s="235"/>
      <c r="Q76" s="230"/>
      <c r="R76" s="231"/>
      <c r="S76" s="231"/>
      <c r="T76" s="209"/>
    </row>
    <row r="77" spans="1:20" ht="63.75" x14ac:dyDescent="0.25">
      <c r="A77" s="207">
        <f>A76+1</f>
        <v>65</v>
      </c>
      <c r="B77" s="208" t="s">
        <v>1537</v>
      </c>
      <c r="C77" s="208" t="s">
        <v>1358</v>
      </c>
      <c r="D77" s="208" t="s">
        <v>1320</v>
      </c>
      <c r="E77" s="208" t="s">
        <v>166</v>
      </c>
      <c r="F77" s="194" t="s">
        <v>1339</v>
      </c>
      <c r="G77" s="194">
        <v>6</v>
      </c>
      <c r="H77" s="209"/>
      <c r="I77" s="370">
        <v>6000</v>
      </c>
      <c r="J77" s="370">
        <f>I77-L77</f>
        <v>3580</v>
      </c>
      <c r="K77" s="372">
        <f>J77/I77*100</f>
        <v>59.666666666666671</v>
      </c>
      <c r="L77" s="370">
        <v>2420</v>
      </c>
      <c r="M77" s="247"/>
      <c r="N77" s="227">
        <v>39003</v>
      </c>
      <c r="O77" s="221" t="s">
        <v>1348</v>
      </c>
      <c r="P77" s="209"/>
      <c r="Q77" s="209"/>
      <c r="R77" s="209"/>
      <c r="S77" s="209"/>
      <c r="T77" s="209"/>
    </row>
    <row r="78" spans="1:20" ht="63.75" x14ac:dyDescent="0.25">
      <c r="A78" s="207">
        <f t="shared" ref="A78:A119" si="9">A77+1</f>
        <v>66</v>
      </c>
      <c r="B78" s="208" t="s">
        <v>1538</v>
      </c>
      <c r="C78" s="208" t="s">
        <v>1357</v>
      </c>
      <c r="D78" s="208" t="s">
        <v>1320</v>
      </c>
      <c r="E78" s="208" t="s">
        <v>166</v>
      </c>
      <c r="F78" s="194" t="s">
        <v>219</v>
      </c>
      <c r="G78" s="194">
        <v>5</v>
      </c>
      <c r="H78" s="209"/>
      <c r="I78" s="371"/>
      <c r="J78" s="371"/>
      <c r="K78" s="373"/>
      <c r="L78" s="371"/>
      <c r="M78" s="192">
        <v>90041.35</v>
      </c>
      <c r="N78" s="227">
        <v>39003</v>
      </c>
      <c r="O78" s="221" t="s">
        <v>1089</v>
      </c>
      <c r="P78" s="209"/>
      <c r="Q78" s="209"/>
      <c r="R78" s="209"/>
      <c r="S78" s="209"/>
      <c r="T78" s="209"/>
    </row>
    <row r="79" spans="1:20" ht="63.75" x14ac:dyDescent="0.25">
      <c r="A79" s="207">
        <f t="shared" si="9"/>
        <v>67</v>
      </c>
      <c r="B79" s="208" t="s">
        <v>1539</v>
      </c>
      <c r="C79" s="208" t="s">
        <v>1359</v>
      </c>
      <c r="D79" s="239" t="s">
        <v>169</v>
      </c>
      <c r="E79" s="239" t="s">
        <v>166</v>
      </c>
      <c r="F79" s="194" t="s">
        <v>1342</v>
      </c>
      <c r="G79" s="194">
        <v>432</v>
      </c>
      <c r="H79" s="209"/>
      <c r="I79" s="364">
        <v>3000</v>
      </c>
      <c r="J79" s="364">
        <f>I79-L79</f>
        <v>1790</v>
      </c>
      <c r="K79" s="366">
        <f>J79/I79*100</f>
        <v>59.666666666666671</v>
      </c>
      <c r="L79" s="364">
        <v>1210</v>
      </c>
      <c r="M79" s="247"/>
      <c r="N79" s="193">
        <v>39003</v>
      </c>
      <c r="O79" s="194" t="s">
        <v>1346</v>
      </c>
      <c r="P79" s="209"/>
      <c r="Q79" s="194"/>
      <c r="R79" s="209"/>
      <c r="S79" s="209"/>
      <c r="T79" s="209"/>
    </row>
    <row r="80" spans="1:20" ht="63.75" x14ac:dyDescent="0.25">
      <c r="A80" s="207">
        <f t="shared" si="9"/>
        <v>68</v>
      </c>
      <c r="B80" s="208" t="s">
        <v>1540</v>
      </c>
      <c r="C80" s="208" t="s">
        <v>1414</v>
      </c>
      <c r="D80" s="239" t="s">
        <v>1801</v>
      </c>
      <c r="E80" s="239" t="s">
        <v>166</v>
      </c>
      <c r="F80" s="194" t="s">
        <v>1350</v>
      </c>
      <c r="G80" s="194">
        <v>144</v>
      </c>
      <c r="H80" s="209"/>
      <c r="I80" s="365"/>
      <c r="J80" s="365"/>
      <c r="K80" s="367"/>
      <c r="L80" s="365"/>
      <c r="M80" s="247"/>
      <c r="N80" s="193">
        <v>39003</v>
      </c>
      <c r="O80" s="194" t="s">
        <v>1356</v>
      </c>
      <c r="P80" s="209"/>
      <c r="Q80" s="194"/>
      <c r="R80" s="209"/>
      <c r="S80" s="209"/>
      <c r="T80" s="209"/>
    </row>
    <row r="81" spans="1:20" ht="63.75" x14ac:dyDescent="0.25">
      <c r="A81" s="207">
        <f t="shared" si="9"/>
        <v>69</v>
      </c>
      <c r="B81" s="208" t="s">
        <v>1541</v>
      </c>
      <c r="C81" s="208" t="s">
        <v>1415</v>
      </c>
      <c r="D81" s="194" t="s">
        <v>169</v>
      </c>
      <c r="E81" s="208" t="s">
        <v>166</v>
      </c>
      <c r="F81" s="194"/>
      <c r="G81" s="336"/>
      <c r="H81" s="209"/>
      <c r="I81" s="192">
        <v>500</v>
      </c>
      <c r="J81" s="192">
        <f t="shared" ref="J81:J117" si="10">I81-L81</f>
        <v>497.24</v>
      </c>
      <c r="K81" s="337">
        <f t="shared" ref="K81:K117" si="11">J81/I81*100</f>
        <v>99.448000000000008</v>
      </c>
      <c r="L81" s="192">
        <v>2.76</v>
      </c>
      <c r="M81" s="247"/>
      <c r="N81" s="193">
        <v>39824</v>
      </c>
      <c r="O81" s="194" t="s">
        <v>1024</v>
      </c>
      <c r="P81" s="216"/>
      <c r="Q81" s="194"/>
      <c r="R81" s="209"/>
      <c r="S81" s="209"/>
      <c r="T81" s="209"/>
    </row>
    <row r="82" spans="1:20" ht="63.75" customHeight="1" x14ac:dyDescent="0.25">
      <c r="A82" s="207">
        <f t="shared" si="9"/>
        <v>70</v>
      </c>
      <c r="B82" s="208" t="s">
        <v>1479</v>
      </c>
      <c r="C82" s="208" t="s">
        <v>206</v>
      </c>
      <c r="D82" s="194" t="s">
        <v>169</v>
      </c>
      <c r="E82" s="208" t="s">
        <v>166</v>
      </c>
      <c r="F82" s="194"/>
      <c r="G82" s="194"/>
      <c r="H82" s="209"/>
      <c r="I82" s="192">
        <v>950</v>
      </c>
      <c r="J82" s="192">
        <f>I82-L82</f>
        <v>708.56</v>
      </c>
      <c r="K82" s="337">
        <f>J82/I82*100</f>
        <v>74.58526315789473</v>
      </c>
      <c r="L82" s="192">
        <v>241.44</v>
      </c>
      <c r="M82" s="247"/>
      <c r="N82" s="193">
        <v>39824</v>
      </c>
      <c r="O82" s="194" t="s">
        <v>1024</v>
      </c>
      <c r="P82" s="209"/>
      <c r="Q82" s="209"/>
      <c r="R82" s="209"/>
      <c r="S82" s="209"/>
      <c r="T82" s="209"/>
    </row>
    <row r="83" spans="1:20" ht="63.75" customHeight="1" x14ac:dyDescent="0.25">
      <c r="A83" s="207">
        <f t="shared" si="9"/>
        <v>71</v>
      </c>
      <c r="B83" s="208" t="s">
        <v>1542</v>
      </c>
      <c r="C83" s="208" t="s">
        <v>209</v>
      </c>
      <c r="D83" s="194" t="s">
        <v>169</v>
      </c>
      <c r="E83" s="208" t="s">
        <v>166</v>
      </c>
      <c r="F83" s="209"/>
      <c r="G83" s="194"/>
      <c r="H83" s="241"/>
      <c r="I83" s="192">
        <v>300</v>
      </c>
      <c r="J83" s="192">
        <f>I83-L83</f>
        <v>300</v>
      </c>
      <c r="K83" s="191">
        <f>J83/I83*100</f>
        <v>100</v>
      </c>
      <c r="L83" s="192">
        <v>0</v>
      </c>
      <c r="M83" s="247"/>
      <c r="N83" s="193">
        <v>39824</v>
      </c>
      <c r="O83" s="194" t="s">
        <v>1024</v>
      </c>
      <c r="P83" s="209"/>
      <c r="Q83" s="209"/>
      <c r="R83" s="209"/>
      <c r="S83" s="209"/>
      <c r="T83" s="209"/>
    </row>
    <row r="84" spans="1:20" ht="63.75" customHeight="1" x14ac:dyDescent="0.25">
      <c r="A84" s="207">
        <f t="shared" si="9"/>
        <v>72</v>
      </c>
      <c r="B84" s="208" t="s">
        <v>1543</v>
      </c>
      <c r="C84" s="208" t="s">
        <v>1416</v>
      </c>
      <c r="D84" s="194" t="s">
        <v>169</v>
      </c>
      <c r="E84" s="208" t="s">
        <v>166</v>
      </c>
      <c r="F84" s="194" t="s">
        <v>1343</v>
      </c>
      <c r="G84" s="194"/>
      <c r="H84" s="209"/>
      <c r="I84" s="192">
        <v>2000</v>
      </c>
      <c r="J84" s="192">
        <f t="shared" si="10"/>
        <v>1491.31</v>
      </c>
      <c r="K84" s="337">
        <f t="shared" si="11"/>
        <v>74.5655</v>
      </c>
      <c r="L84" s="192">
        <v>508.69</v>
      </c>
      <c r="M84" s="247"/>
      <c r="N84" s="193">
        <v>39003</v>
      </c>
      <c r="O84" s="194" t="s">
        <v>1352</v>
      </c>
      <c r="P84" s="209"/>
      <c r="Q84" s="194"/>
      <c r="R84" s="209"/>
      <c r="S84" s="209"/>
      <c r="T84" s="209"/>
    </row>
    <row r="85" spans="1:20" ht="63.75" customHeight="1" x14ac:dyDescent="0.25">
      <c r="A85" s="207">
        <f t="shared" si="9"/>
        <v>73</v>
      </c>
      <c r="B85" s="208" t="s">
        <v>1544</v>
      </c>
      <c r="C85" s="208" t="s">
        <v>1417</v>
      </c>
      <c r="D85" s="194"/>
      <c r="E85" s="208"/>
      <c r="F85" s="194"/>
      <c r="G85" s="194"/>
      <c r="H85" s="209"/>
      <c r="I85" s="192">
        <v>2000</v>
      </c>
      <c r="J85" s="192">
        <f t="shared" si="10"/>
        <v>1491.63</v>
      </c>
      <c r="K85" s="337">
        <f t="shared" si="11"/>
        <v>74.581500000000005</v>
      </c>
      <c r="L85" s="192">
        <v>508.37</v>
      </c>
      <c r="M85" s="247"/>
      <c r="N85" s="193"/>
      <c r="O85" s="194"/>
      <c r="P85" s="216"/>
      <c r="Q85" s="194"/>
      <c r="R85" s="209"/>
      <c r="S85" s="209"/>
      <c r="T85" s="209"/>
    </row>
    <row r="86" spans="1:20" ht="63.75" x14ac:dyDescent="0.25">
      <c r="A86" s="207">
        <f t="shared" si="9"/>
        <v>74</v>
      </c>
      <c r="B86" s="208" t="s">
        <v>1545</v>
      </c>
      <c r="C86" s="208" t="s">
        <v>1360</v>
      </c>
      <c r="D86" s="194" t="s">
        <v>1435</v>
      </c>
      <c r="E86" s="208" t="s">
        <v>166</v>
      </c>
      <c r="F86" s="194" t="s">
        <v>1349</v>
      </c>
      <c r="G86" s="241">
        <v>15</v>
      </c>
      <c r="H86" s="209"/>
      <c r="I86" s="192">
        <v>2000</v>
      </c>
      <c r="J86" s="192">
        <f t="shared" si="10"/>
        <v>994.5</v>
      </c>
      <c r="K86" s="337">
        <f t="shared" si="11"/>
        <v>49.725000000000001</v>
      </c>
      <c r="L86" s="192">
        <v>1005.5</v>
      </c>
      <c r="M86" s="247"/>
      <c r="N86" s="193">
        <f>N80</f>
        <v>39003</v>
      </c>
      <c r="O86" s="194" t="s">
        <v>1353</v>
      </c>
      <c r="P86" s="209"/>
      <c r="Q86" s="209"/>
      <c r="R86" s="209"/>
      <c r="S86" s="209"/>
      <c r="T86" s="209"/>
    </row>
    <row r="87" spans="1:20" ht="63.75" x14ac:dyDescent="0.25">
      <c r="A87" s="207">
        <f t="shared" si="9"/>
        <v>75</v>
      </c>
      <c r="B87" s="208" t="s">
        <v>1546</v>
      </c>
      <c r="C87" s="208" t="s">
        <v>203</v>
      </c>
      <c r="D87" s="194" t="s">
        <v>169</v>
      </c>
      <c r="E87" s="208" t="s">
        <v>166</v>
      </c>
      <c r="F87" s="339"/>
      <c r="G87" s="194"/>
      <c r="H87" s="209"/>
      <c r="I87" s="192">
        <v>1000</v>
      </c>
      <c r="J87" s="192">
        <f t="shared" si="10"/>
        <v>497.25</v>
      </c>
      <c r="K87" s="337">
        <f t="shared" si="11"/>
        <v>49.725000000000001</v>
      </c>
      <c r="L87" s="192">
        <v>502.75</v>
      </c>
      <c r="M87" s="247"/>
      <c r="N87" s="193">
        <v>39824</v>
      </c>
      <c r="O87" s="194" t="s">
        <v>1024</v>
      </c>
      <c r="P87" s="209"/>
      <c r="Q87" s="209"/>
      <c r="R87" s="209"/>
      <c r="S87" s="209"/>
      <c r="T87" s="209"/>
    </row>
    <row r="88" spans="1:20" ht="76.5" x14ac:dyDescent="0.25">
      <c r="A88" s="207">
        <f t="shared" si="9"/>
        <v>76</v>
      </c>
      <c r="B88" s="208" t="s">
        <v>1547</v>
      </c>
      <c r="C88" s="208" t="s">
        <v>1361</v>
      </c>
      <c r="D88" s="208" t="s">
        <v>170</v>
      </c>
      <c r="E88" s="208" t="s">
        <v>166</v>
      </c>
      <c r="F88" s="194" t="s">
        <v>220</v>
      </c>
      <c r="G88" s="194">
        <v>7.3</v>
      </c>
      <c r="H88" s="209"/>
      <c r="I88" s="192">
        <v>3000</v>
      </c>
      <c r="J88" s="192">
        <f t="shared" si="10"/>
        <v>2237.5</v>
      </c>
      <c r="K88" s="337">
        <f t="shared" si="11"/>
        <v>74.583333333333329</v>
      </c>
      <c r="L88" s="192">
        <v>762.5</v>
      </c>
      <c r="M88" s="247"/>
      <c r="N88" s="193">
        <v>39003</v>
      </c>
      <c r="O88" s="194" t="s">
        <v>1076</v>
      </c>
      <c r="P88" s="209"/>
      <c r="Q88" s="209"/>
      <c r="R88" s="209"/>
      <c r="S88" s="209"/>
      <c r="T88" s="209"/>
    </row>
    <row r="89" spans="1:20" s="327" customFormat="1" ht="76.5" x14ac:dyDescent="0.25">
      <c r="A89" s="207">
        <f t="shared" si="9"/>
        <v>77</v>
      </c>
      <c r="B89" s="208" t="s">
        <v>1548</v>
      </c>
      <c r="C89" s="208" t="s">
        <v>1362</v>
      </c>
      <c r="D89" s="208" t="s">
        <v>171</v>
      </c>
      <c r="E89" s="208" t="s">
        <v>166</v>
      </c>
      <c r="F89" s="194" t="s">
        <v>221</v>
      </c>
      <c r="G89" s="194">
        <v>1.3</v>
      </c>
      <c r="H89" s="209"/>
      <c r="I89" s="192">
        <v>447000</v>
      </c>
      <c r="J89" s="192">
        <f t="shared" si="10"/>
        <v>89400</v>
      </c>
      <c r="K89" s="337">
        <f t="shared" si="11"/>
        <v>20</v>
      </c>
      <c r="L89" s="192">
        <v>357600</v>
      </c>
      <c r="M89" s="247"/>
      <c r="N89" s="193">
        <v>39003</v>
      </c>
      <c r="O89" s="194" t="s">
        <v>1074</v>
      </c>
      <c r="P89" s="209"/>
      <c r="Q89" s="209"/>
      <c r="R89" s="209"/>
      <c r="S89" s="209"/>
      <c r="T89" s="326"/>
    </row>
    <row r="90" spans="1:20" s="327" customFormat="1" ht="76.5" x14ac:dyDescent="0.25">
      <c r="A90" s="207">
        <f t="shared" si="9"/>
        <v>78</v>
      </c>
      <c r="B90" s="208" t="s">
        <v>1549</v>
      </c>
      <c r="C90" s="208" t="s">
        <v>1363</v>
      </c>
      <c r="D90" s="208" t="s">
        <v>172</v>
      </c>
      <c r="E90" s="208" t="s">
        <v>166</v>
      </c>
      <c r="F90" s="194" t="s">
        <v>222</v>
      </c>
      <c r="G90" s="241">
        <v>7.5</v>
      </c>
      <c r="H90" s="209"/>
      <c r="I90" s="192">
        <v>3000</v>
      </c>
      <c r="J90" s="192">
        <f t="shared" si="10"/>
        <v>2237.5</v>
      </c>
      <c r="K90" s="337">
        <f t="shared" si="11"/>
        <v>74.583333333333329</v>
      </c>
      <c r="L90" s="192">
        <v>762.5</v>
      </c>
      <c r="M90" s="247"/>
      <c r="N90" s="193">
        <v>39003</v>
      </c>
      <c r="O90" s="194" t="s">
        <v>1078</v>
      </c>
      <c r="P90" s="209"/>
      <c r="Q90" s="209"/>
      <c r="R90" s="209"/>
      <c r="S90" s="209"/>
      <c r="T90" s="326"/>
    </row>
    <row r="91" spans="1:20" ht="76.5" x14ac:dyDescent="0.25">
      <c r="A91" s="207">
        <f t="shared" si="9"/>
        <v>79</v>
      </c>
      <c r="B91" s="208" t="s">
        <v>1550</v>
      </c>
      <c r="C91" s="208" t="s">
        <v>1633</v>
      </c>
      <c r="D91" s="208" t="s">
        <v>1364</v>
      </c>
      <c r="E91" s="208" t="s">
        <v>166</v>
      </c>
      <c r="F91" s="194" t="s">
        <v>223</v>
      </c>
      <c r="G91" s="194">
        <v>10.3</v>
      </c>
      <c r="H91" s="209"/>
      <c r="I91" s="192">
        <v>3000</v>
      </c>
      <c r="J91" s="192">
        <f t="shared" si="10"/>
        <v>2237.5</v>
      </c>
      <c r="K91" s="337">
        <f t="shared" si="11"/>
        <v>74.583333333333329</v>
      </c>
      <c r="L91" s="192">
        <v>762.5</v>
      </c>
      <c r="M91" s="247"/>
      <c r="N91" s="193">
        <v>39003</v>
      </c>
      <c r="O91" s="194" t="s">
        <v>1072</v>
      </c>
      <c r="P91" s="209"/>
      <c r="Q91" s="209"/>
      <c r="R91" s="209"/>
      <c r="S91" s="209"/>
      <c r="T91" s="209"/>
    </row>
    <row r="92" spans="1:20" ht="102" x14ac:dyDescent="0.25">
      <c r="A92" s="207">
        <f t="shared" si="9"/>
        <v>80</v>
      </c>
      <c r="B92" s="208" t="s">
        <v>1480</v>
      </c>
      <c r="C92" s="208" t="s">
        <v>1365</v>
      </c>
      <c r="D92" s="208" t="s">
        <v>1364</v>
      </c>
      <c r="E92" s="208" t="s">
        <v>166</v>
      </c>
      <c r="F92" s="207" t="s">
        <v>1319</v>
      </c>
      <c r="G92" s="194"/>
      <c r="H92" s="209" t="s">
        <v>191</v>
      </c>
      <c r="I92" s="192">
        <v>0.1</v>
      </c>
      <c r="J92" s="190">
        <f>I92-L92</f>
        <v>0.1</v>
      </c>
      <c r="K92" s="191">
        <f>J92/I92*100</f>
        <v>100</v>
      </c>
      <c r="L92" s="190">
        <v>0</v>
      </c>
      <c r="M92" s="247"/>
      <c r="N92" s="193">
        <v>39003</v>
      </c>
      <c r="O92" s="194" t="s">
        <v>1071</v>
      </c>
      <c r="P92" s="209"/>
      <c r="Q92" s="209"/>
      <c r="R92" s="209"/>
      <c r="S92" s="209"/>
      <c r="T92" s="209"/>
    </row>
    <row r="93" spans="1:20" ht="74.25" customHeight="1" x14ac:dyDescent="0.25">
      <c r="A93" s="207">
        <f t="shared" si="9"/>
        <v>81</v>
      </c>
      <c r="B93" s="208" t="s">
        <v>1551</v>
      </c>
      <c r="C93" s="208" t="s">
        <v>1366</v>
      </c>
      <c r="D93" s="208" t="s">
        <v>1364</v>
      </c>
      <c r="E93" s="208" t="s">
        <v>166</v>
      </c>
      <c r="F93" s="194" t="s">
        <v>1347</v>
      </c>
      <c r="G93" s="241">
        <v>12</v>
      </c>
      <c r="H93" s="209"/>
      <c r="I93" s="190">
        <v>8000</v>
      </c>
      <c r="J93" s="190">
        <f>I93-L93</f>
        <v>4773.6900000000005</v>
      </c>
      <c r="K93" s="191">
        <f>J93/I93*100</f>
        <v>59.671125000000004</v>
      </c>
      <c r="L93" s="190">
        <v>3226.31</v>
      </c>
      <c r="M93" s="247"/>
      <c r="N93" s="193">
        <v>39003</v>
      </c>
      <c r="O93" s="194" t="s">
        <v>1355</v>
      </c>
      <c r="P93" s="209"/>
      <c r="Q93" s="209"/>
      <c r="R93" s="209"/>
      <c r="S93" s="209"/>
      <c r="T93" s="209"/>
    </row>
    <row r="94" spans="1:20" ht="66" customHeight="1" x14ac:dyDescent="0.25">
      <c r="A94" s="207">
        <f t="shared" si="9"/>
        <v>82</v>
      </c>
      <c r="B94" s="208" t="s">
        <v>1552</v>
      </c>
      <c r="C94" s="208" t="s">
        <v>1418</v>
      </c>
      <c r="D94" s="208" t="s">
        <v>1364</v>
      </c>
      <c r="E94" s="208" t="s">
        <v>166</v>
      </c>
      <c r="F94" s="194" t="s">
        <v>1341</v>
      </c>
      <c r="G94" s="194">
        <v>64</v>
      </c>
      <c r="H94" s="209"/>
      <c r="I94" s="190">
        <v>6000</v>
      </c>
      <c r="J94" s="190">
        <f>I94-L94</f>
        <v>3580</v>
      </c>
      <c r="K94" s="191">
        <f>J94/I94*100</f>
        <v>59.666666666666671</v>
      </c>
      <c r="L94" s="190">
        <v>2420</v>
      </c>
      <c r="M94" s="247"/>
      <c r="N94" s="193">
        <v>39003</v>
      </c>
      <c r="O94" s="194" t="s">
        <v>1345</v>
      </c>
      <c r="P94" s="209"/>
      <c r="Q94" s="209"/>
      <c r="R94" s="209"/>
      <c r="S94" s="209"/>
      <c r="T94" s="209"/>
    </row>
    <row r="95" spans="1:20" ht="66.75" customHeight="1" x14ac:dyDescent="0.25">
      <c r="A95" s="207">
        <f t="shared" si="9"/>
        <v>83</v>
      </c>
      <c r="B95" s="208" t="s">
        <v>1553</v>
      </c>
      <c r="C95" s="208" t="s">
        <v>202</v>
      </c>
      <c r="D95" s="208" t="s">
        <v>168</v>
      </c>
      <c r="E95" s="208" t="s">
        <v>166</v>
      </c>
      <c r="F95" s="194"/>
      <c r="G95" s="194"/>
      <c r="H95" s="209"/>
      <c r="I95" s="192">
        <v>2000</v>
      </c>
      <c r="J95" s="192">
        <f>I95-L95</f>
        <v>1193.69</v>
      </c>
      <c r="K95" s="337">
        <f>J95/I95*100</f>
        <v>59.684500000000007</v>
      </c>
      <c r="L95" s="192">
        <v>806.31</v>
      </c>
      <c r="M95" s="247"/>
      <c r="N95" s="193">
        <v>39003</v>
      </c>
      <c r="O95" s="194" t="s">
        <v>95</v>
      </c>
      <c r="P95" s="209"/>
      <c r="Q95" s="209"/>
      <c r="R95" s="209"/>
      <c r="S95" s="209"/>
      <c r="T95" s="209"/>
    </row>
    <row r="96" spans="1:20" s="327" customFormat="1" ht="63.75" customHeight="1" x14ac:dyDescent="0.25">
      <c r="A96" s="207">
        <f t="shared" si="9"/>
        <v>84</v>
      </c>
      <c r="B96" s="208" t="s">
        <v>1554</v>
      </c>
      <c r="C96" s="208" t="s">
        <v>204</v>
      </c>
      <c r="D96" s="208" t="s">
        <v>168</v>
      </c>
      <c r="E96" s="208" t="s">
        <v>166</v>
      </c>
      <c r="F96" s="194"/>
      <c r="G96" s="194"/>
      <c r="H96" s="209"/>
      <c r="I96" s="192">
        <v>3500</v>
      </c>
      <c r="J96" s="192">
        <f>I96-L96</f>
        <v>3500</v>
      </c>
      <c r="K96" s="337">
        <f>J96/I96*100</f>
        <v>100</v>
      </c>
      <c r="L96" s="192">
        <v>0</v>
      </c>
      <c r="M96" s="247"/>
      <c r="N96" s="193"/>
      <c r="O96" s="194"/>
      <c r="P96" s="209"/>
      <c r="Q96" s="209"/>
      <c r="R96" s="209"/>
      <c r="S96" s="209"/>
      <c r="T96" s="326"/>
    </row>
    <row r="97" spans="1:20" ht="66" customHeight="1" x14ac:dyDescent="0.25">
      <c r="A97" s="207">
        <f t="shared" si="9"/>
        <v>85</v>
      </c>
      <c r="B97" s="208" t="s">
        <v>1555</v>
      </c>
      <c r="C97" s="208" t="s">
        <v>1367</v>
      </c>
      <c r="D97" s="208" t="s">
        <v>173</v>
      </c>
      <c r="E97" s="208" t="s">
        <v>166</v>
      </c>
      <c r="F97" s="194" t="s">
        <v>224</v>
      </c>
      <c r="G97" s="336">
        <v>4.75</v>
      </c>
      <c r="H97" s="209"/>
      <c r="I97" s="192">
        <v>3000</v>
      </c>
      <c r="J97" s="192">
        <f t="shared" si="10"/>
        <v>2237.5</v>
      </c>
      <c r="K97" s="337">
        <f t="shared" si="11"/>
        <v>74.583333333333329</v>
      </c>
      <c r="L97" s="192">
        <v>762.5</v>
      </c>
      <c r="M97" s="247"/>
      <c r="N97" s="193">
        <v>39003</v>
      </c>
      <c r="O97" s="194" t="s">
        <v>1080</v>
      </c>
      <c r="P97" s="209"/>
      <c r="Q97" s="209"/>
      <c r="R97" s="209"/>
      <c r="S97" s="209"/>
      <c r="T97" s="209"/>
    </row>
    <row r="98" spans="1:20" ht="76.5" x14ac:dyDescent="0.25">
      <c r="A98" s="207">
        <f t="shared" si="9"/>
        <v>86</v>
      </c>
      <c r="B98" s="208" t="s">
        <v>1556</v>
      </c>
      <c r="C98" s="208" t="s">
        <v>1368</v>
      </c>
      <c r="D98" s="208" t="s">
        <v>1369</v>
      </c>
      <c r="E98" s="208" t="s">
        <v>166</v>
      </c>
      <c r="F98" s="194" t="s">
        <v>225</v>
      </c>
      <c r="G98" s="194"/>
      <c r="H98" s="194" t="s">
        <v>1036</v>
      </c>
      <c r="I98" s="192">
        <v>15000</v>
      </c>
      <c r="J98" s="192">
        <f t="shared" si="10"/>
        <v>8950</v>
      </c>
      <c r="K98" s="337">
        <f t="shared" si="11"/>
        <v>59.666666666666671</v>
      </c>
      <c r="L98" s="192">
        <v>6050</v>
      </c>
      <c r="M98" s="247"/>
      <c r="N98" s="193">
        <v>39003</v>
      </c>
      <c r="O98" s="194" t="s">
        <v>1073</v>
      </c>
      <c r="P98" s="209"/>
      <c r="Q98" s="209"/>
      <c r="R98" s="209"/>
      <c r="S98" s="209"/>
      <c r="T98" s="209"/>
    </row>
    <row r="99" spans="1:20" ht="71.25" customHeight="1" x14ac:dyDescent="0.25">
      <c r="A99" s="207">
        <f t="shared" si="9"/>
        <v>87</v>
      </c>
      <c r="B99" s="208" t="s">
        <v>1557</v>
      </c>
      <c r="C99" s="208" t="s">
        <v>207</v>
      </c>
      <c r="D99" s="208" t="s">
        <v>174</v>
      </c>
      <c r="E99" s="208" t="s">
        <v>166</v>
      </c>
      <c r="F99" s="194"/>
      <c r="G99" s="249"/>
      <c r="H99" s="207">
        <v>3050</v>
      </c>
      <c r="I99" s="190">
        <v>30000</v>
      </c>
      <c r="J99" s="190">
        <f t="shared" si="10"/>
        <v>22375</v>
      </c>
      <c r="K99" s="191">
        <f t="shared" si="11"/>
        <v>74.583333333333329</v>
      </c>
      <c r="L99" s="192">
        <v>7625</v>
      </c>
      <c r="M99" s="247"/>
      <c r="N99" s="193">
        <v>39003</v>
      </c>
      <c r="O99" s="194" t="s">
        <v>95</v>
      </c>
      <c r="P99" s="209"/>
      <c r="Q99" s="209"/>
      <c r="R99" s="209"/>
      <c r="S99" s="209"/>
      <c r="T99" s="209"/>
    </row>
    <row r="100" spans="1:20" ht="66.75" customHeight="1" x14ac:dyDescent="0.25">
      <c r="A100" s="207">
        <f t="shared" si="9"/>
        <v>88</v>
      </c>
      <c r="B100" s="208" t="s">
        <v>1558</v>
      </c>
      <c r="C100" s="208" t="s">
        <v>1419</v>
      </c>
      <c r="D100" s="208" t="s">
        <v>175</v>
      </c>
      <c r="E100" s="208" t="s">
        <v>166</v>
      </c>
      <c r="F100" s="207" t="s">
        <v>1407</v>
      </c>
      <c r="G100" s="194">
        <v>400</v>
      </c>
      <c r="H100" s="207"/>
      <c r="I100" s="192">
        <v>50000</v>
      </c>
      <c r="J100" s="190">
        <f t="shared" si="10"/>
        <v>37291.31</v>
      </c>
      <c r="K100" s="191">
        <f t="shared" si="11"/>
        <v>74.582620000000006</v>
      </c>
      <c r="L100" s="192">
        <v>12708.69</v>
      </c>
      <c r="M100" s="247"/>
      <c r="N100" s="193">
        <v>39003</v>
      </c>
      <c r="O100" s="194" t="s">
        <v>1408</v>
      </c>
      <c r="P100" s="209"/>
      <c r="Q100" s="209"/>
      <c r="R100" s="209"/>
      <c r="S100" s="209"/>
      <c r="T100" s="209"/>
    </row>
    <row r="101" spans="1:20" ht="63.75" x14ac:dyDescent="0.25">
      <c r="A101" s="207">
        <f t="shared" si="9"/>
        <v>89</v>
      </c>
      <c r="B101" s="208" t="s">
        <v>1559</v>
      </c>
      <c r="C101" s="208" t="s">
        <v>1370</v>
      </c>
      <c r="D101" s="208" t="s">
        <v>176</v>
      </c>
      <c r="E101" s="208" t="s">
        <v>166</v>
      </c>
      <c r="F101" s="207" t="s">
        <v>1405</v>
      </c>
      <c r="G101" s="207"/>
      <c r="H101" s="249">
        <v>103000</v>
      </c>
      <c r="I101" s="192">
        <v>79880</v>
      </c>
      <c r="J101" s="190">
        <f t="shared" si="10"/>
        <v>59577.130000000005</v>
      </c>
      <c r="K101" s="191">
        <f t="shared" si="11"/>
        <v>74.583287431146729</v>
      </c>
      <c r="L101" s="192">
        <v>20302.87</v>
      </c>
      <c r="M101" s="247"/>
      <c r="N101" s="193">
        <v>39003</v>
      </c>
      <c r="O101" s="194" t="s">
        <v>1406</v>
      </c>
      <c r="P101" s="209"/>
      <c r="Q101" s="209"/>
      <c r="R101" s="209"/>
      <c r="S101" s="209"/>
      <c r="T101" s="209"/>
    </row>
    <row r="102" spans="1:20" ht="53.25" customHeight="1" x14ac:dyDescent="0.25">
      <c r="A102" s="207">
        <f t="shared" si="9"/>
        <v>90</v>
      </c>
      <c r="B102" s="208" t="s">
        <v>1560</v>
      </c>
      <c r="C102" s="208" t="s">
        <v>208</v>
      </c>
      <c r="D102" s="208" t="s">
        <v>177</v>
      </c>
      <c r="E102" s="208" t="s">
        <v>166</v>
      </c>
      <c r="F102" s="340"/>
      <c r="G102" s="194"/>
      <c r="H102" s="249">
        <v>5720</v>
      </c>
      <c r="I102" s="192">
        <f>1173442+1000</f>
        <v>1174442</v>
      </c>
      <c r="J102" s="190">
        <f t="shared" si="10"/>
        <v>875938.01</v>
      </c>
      <c r="K102" s="191">
        <f t="shared" si="11"/>
        <v>74.583334894358345</v>
      </c>
      <c r="L102" s="192">
        <v>298503.99</v>
      </c>
      <c r="M102" s="247"/>
      <c r="N102" s="193">
        <v>39003</v>
      </c>
      <c r="O102" s="194" t="s">
        <v>95</v>
      </c>
      <c r="P102" s="209"/>
      <c r="Q102" s="209"/>
      <c r="R102" s="209"/>
      <c r="S102" s="209"/>
      <c r="T102" s="209"/>
    </row>
    <row r="103" spans="1:20" ht="63.75" x14ac:dyDescent="0.25">
      <c r="A103" s="207">
        <f t="shared" si="9"/>
        <v>91</v>
      </c>
      <c r="B103" s="208" t="s">
        <v>1481</v>
      </c>
      <c r="C103" s="208" t="s">
        <v>1371</v>
      </c>
      <c r="D103" s="208" t="s">
        <v>1372</v>
      </c>
      <c r="E103" s="208" t="s">
        <v>166</v>
      </c>
      <c r="F103" s="207" t="s">
        <v>1404</v>
      </c>
      <c r="G103" s="194"/>
      <c r="H103" s="249">
        <v>1500</v>
      </c>
      <c r="I103" s="192">
        <v>1000</v>
      </c>
      <c r="J103" s="190">
        <f t="shared" si="10"/>
        <v>746.19</v>
      </c>
      <c r="K103" s="191">
        <f t="shared" si="11"/>
        <v>74.619</v>
      </c>
      <c r="L103" s="192">
        <v>253.81</v>
      </c>
      <c r="M103" s="247"/>
      <c r="N103" s="193">
        <v>39003</v>
      </c>
      <c r="O103" s="194" t="s">
        <v>1413</v>
      </c>
      <c r="P103" s="209"/>
      <c r="Q103" s="209"/>
      <c r="R103" s="209"/>
      <c r="S103" s="209"/>
      <c r="T103" s="209"/>
    </row>
    <row r="104" spans="1:20" ht="66.75" customHeight="1" x14ac:dyDescent="0.25">
      <c r="A104" s="207">
        <f t="shared" si="9"/>
        <v>92</v>
      </c>
      <c r="B104" s="208" t="s">
        <v>1561</v>
      </c>
      <c r="C104" s="208" t="s">
        <v>1373</v>
      </c>
      <c r="D104" s="208" t="s">
        <v>178</v>
      </c>
      <c r="E104" s="208" t="s">
        <v>166</v>
      </c>
      <c r="F104" s="207" t="s">
        <v>1402</v>
      </c>
      <c r="G104" s="194"/>
      <c r="H104" s="207">
        <v>150</v>
      </c>
      <c r="I104" s="192">
        <v>10000</v>
      </c>
      <c r="J104" s="190">
        <f t="shared" si="10"/>
        <v>7458.6900000000005</v>
      </c>
      <c r="K104" s="191">
        <f t="shared" si="11"/>
        <v>74.5869</v>
      </c>
      <c r="L104" s="192">
        <v>2541.31</v>
      </c>
      <c r="M104" s="247"/>
      <c r="N104" s="193">
        <v>39003</v>
      </c>
      <c r="O104" s="194" t="s">
        <v>1403</v>
      </c>
      <c r="P104" s="209"/>
      <c r="Q104" s="209"/>
      <c r="R104" s="209"/>
      <c r="S104" s="209"/>
      <c r="T104" s="209"/>
    </row>
    <row r="105" spans="1:20" s="327" customFormat="1" ht="66.75" customHeight="1" x14ac:dyDescent="0.25">
      <c r="A105" s="207">
        <f t="shared" si="9"/>
        <v>93</v>
      </c>
      <c r="B105" s="208" t="s">
        <v>1562</v>
      </c>
      <c r="C105" s="208" t="s">
        <v>1374</v>
      </c>
      <c r="D105" s="208" t="s">
        <v>179</v>
      </c>
      <c r="E105" s="208" t="s">
        <v>166</v>
      </c>
      <c r="F105" s="207" t="s">
        <v>1401</v>
      </c>
      <c r="G105" s="241"/>
      <c r="H105" s="207">
        <v>400</v>
      </c>
      <c r="I105" s="192">
        <v>15000</v>
      </c>
      <c r="J105" s="192">
        <f t="shared" si="10"/>
        <v>11187.5</v>
      </c>
      <c r="K105" s="191">
        <f t="shared" si="11"/>
        <v>74.583333333333329</v>
      </c>
      <c r="L105" s="192">
        <v>3812.5</v>
      </c>
      <c r="M105" s="247"/>
      <c r="N105" s="193">
        <v>39003</v>
      </c>
      <c r="O105" s="194" t="s">
        <v>1412</v>
      </c>
      <c r="P105" s="209"/>
      <c r="Q105" s="209"/>
      <c r="R105" s="209"/>
      <c r="S105" s="209"/>
      <c r="T105" s="326"/>
    </row>
    <row r="106" spans="1:20" ht="102" customHeight="1" x14ac:dyDescent="0.25">
      <c r="A106" s="207">
        <f t="shared" si="9"/>
        <v>94</v>
      </c>
      <c r="B106" s="208" t="s">
        <v>1563</v>
      </c>
      <c r="C106" s="208" t="s">
        <v>1375</v>
      </c>
      <c r="D106" s="208" t="s">
        <v>1376</v>
      </c>
      <c r="E106" s="208" t="s">
        <v>166</v>
      </c>
      <c r="F106" s="207" t="s">
        <v>226</v>
      </c>
      <c r="G106" s="241"/>
      <c r="H106" s="241" t="s">
        <v>185</v>
      </c>
      <c r="I106" s="192">
        <v>6000</v>
      </c>
      <c r="J106" s="192">
        <f t="shared" si="10"/>
        <v>3580</v>
      </c>
      <c r="K106" s="191">
        <f t="shared" si="11"/>
        <v>59.666666666666671</v>
      </c>
      <c r="L106" s="192">
        <v>2420</v>
      </c>
      <c r="M106" s="247"/>
      <c r="N106" s="193">
        <v>39003</v>
      </c>
      <c r="O106" s="194" t="s">
        <v>1085</v>
      </c>
      <c r="P106" s="209"/>
      <c r="Q106" s="209"/>
      <c r="R106" s="209"/>
      <c r="S106" s="209"/>
      <c r="T106" s="209"/>
    </row>
    <row r="107" spans="1:20" ht="102" customHeight="1" x14ac:dyDescent="0.25">
      <c r="A107" s="207">
        <f t="shared" si="9"/>
        <v>95</v>
      </c>
      <c r="B107" s="208" t="s">
        <v>1564</v>
      </c>
      <c r="C107" s="208" t="s">
        <v>1377</v>
      </c>
      <c r="D107" s="208" t="s">
        <v>1378</v>
      </c>
      <c r="E107" s="208" t="s">
        <v>166</v>
      </c>
      <c r="F107" s="207" t="s">
        <v>227</v>
      </c>
      <c r="G107" s="241"/>
      <c r="H107" s="241" t="s">
        <v>185</v>
      </c>
      <c r="I107" s="192">
        <v>6000</v>
      </c>
      <c r="J107" s="192">
        <f t="shared" si="10"/>
        <v>3580</v>
      </c>
      <c r="K107" s="191">
        <f t="shared" si="11"/>
        <v>59.666666666666671</v>
      </c>
      <c r="L107" s="192">
        <v>2420</v>
      </c>
      <c r="M107" s="247"/>
      <c r="N107" s="193">
        <v>39003</v>
      </c>
      <c r="O107" s="194" t="s">
        <v>1082</v>
      </c>
      <c r="P107" s="209"/>
      <c r="Q107" s="209"/>
      <c r="R107" s="209"/>
      <c r="S107" s="209"/>
      <c r="T107" s="209"/>
    </row>
    <row r="108" spans="1:20" ht="102" customHeight="1" x14ac:dyDescent="0.25">
      <c r="A108" s="207">
        <f t="shared" si="9"/>
        <v>96</v>
      </c>
      <c r="B108" s="208" t="s">
        <v>1565</v>
      </c>
      <c r="C108" s="208" t="s">
        <v>1379</v>
      </c>
      <c r="D108" s="208" t="s">
        <v>1378</v>
      </c>
      <c r="E108" s="208" t="s">
        <v>166</v>
      </c>
      <c r="F108" s="207" t="s">
        <v>228</v>
      </c>
      <c r="G108" s="241"/>
      <c r="H108" s="241" t="s">
        <v>186</v>
      </c>
      <c r="I108" s="192">
        <v>6000</v>
      </c>
      <c r="J108" s="192">
        <f t="shared" si="10"/>
        <v>3580</v>
      </c>
      <c r="K108" s="191">
        <f t="shared" si="11"/>
        <v>59.666666666666671</v>
      </c>
      <c r="L108" s="192">
        <v>2420</v>
      </c>
      <c r="M108" s="247"/>
      <c r="N108" s="193">
        <v>39003</v>
      </c>
      <c r="O108" s="194" t="s">
        <v>1084</v>
      </c>
      <c r="P108" s="209"/>
      <c r="Q108" s="209"/>
      <c r="R108" s="209"/>
      <c r="S108" s="209"/>
      <c r="T108" s="209"/>
    </row>
    <row r="109" spans="1:20" ht="102" customHeight="1" x14ac:dyDescent="0.25">
      <c r="A109" s="207">
        <f t="shared" si="9"/>
        <v>97</v>
      </c>
      <c r="B109" s="208" t="s">
        <v>1566</v>
      </c>
      <c r="C109" s="208" t="s">
        <v>1380</v>
      </c>
      <c r="D109" s="208" t="s">
        <v>1378</v>
      </c>
      <c r="E109" s="208" t="s">
        <v>166</v>
      </c>
      <c r="F109" s="207" t="s">
        <v>229</v>
      </c>
      <c r="G109" s="241"/>
      <c r="H109" s="241" t="s">
        <v>187</v>
      </c>
      <c r="I109" s="192">
        <v>6000</v>
      </c>
      <c r="J109" s="192">
        <f t="shared" si="10"/>
        <v>3580</v>
      </c>
      <c r="K109" s="191">
        <f t="shared" si="11"/>
        <v>59.666666666666671</v>
      </c>
      <c r="L109" s="192">
        <v>2420</v>
      </c>
      <c r="M109" s="247"/>
      <c r="N109" s="193">
        <v>39003</v>
      </c>
      <c r="O109" s="194" t="s">
        <v>1083</v>
      </c>
      <c r="P109" s="209"/>
      <c r="Q109" s="209"/>
      <c r="R109" s="209"/>
      <c r="S109" s="209"/>
      <c r="T109" s="209"/>
    </row>
    <row r="110" spans="1:20" ht="102" customHeight="1" x14ac:dyDescent="0.25">
      <c r="A110" s="207">
        <f t="shared" si="9"/>
        <v>98</v>
      </c>
      <c r="B110" s="208" t="s">
        <v>1567</v>
      </c>
      <c r="C110" s="208" t="s">
        <v>1381</v>
      </c>
      <c r="D110" s="208" t="s">
        <v>1378</v>
      </c>
      <c r="E110" s="208" t="s">
        <v>166</v>
      </c>
      <c r="F110" s="207" t="s">
        <v>1318</v>
      </c>
      <c r="G110" s="241"/>
      <c r="H110" s="241" t="s">
        <v>188</v>
      </c>
      <c r="I110" s="192">
        <v>6000</v>
      </c>
      <c r="J110" s="192">
        <f t="shared" si="10"/>
        <v>3580</v>
      </c>
      <c r="K110" s="191">
        <f t="shared" si="11"/>
        <v>59.666666666666671</v>
      </c>
      <c r="L110" s="192">
        <v>2420</v>
      </c>
      <c r="M110" s="247"/>
      <c r="N110" s="193">
        <v>39003</v>
      </c>
      <c r="O110" s="194" t="s">
        <v>1337</v>
      </c>
      <c r="P110" s="209"/>
      <c r="Q110" s="209"/>
      <c r="R110" s="209"/>
      <c r="S110" s="209"/>
      <c r="T110" s="209"/>
    </row>
    <row r="111" spans="1:20" ht="76.5" x14ac:dyDescent="0.25">
      <c r="A111" s="207">
        <f t="shared" si="9"/>
        <v>99</v>
      </c>
      <c r="B111" s="208" t="s">
        <v>1568</v>
      </c>
      <c r="C111" s="208" t="s">
        <v>1382</v>
      </c>
      <c r="D111" s="208" t="s">
        <v>1383</v>
      </c>
      <c r="E111" s="208" t="s">
        <v>166</v>
      </c>
      <c r="F111" s="207" t="s">
        <v>230</v>
      </c>
      <c r="G111" s="241"/>
      <c r="H111" s="241" t="s">
        <v>1035</v>
      </c>
      <c r="I111" s="192">
        <v>6000</v>
      </c>
      <c r="J111" s="192">
        <f t="shared" si="10"/>
        <v>3580</v>
      </c>
      <c r="K111" s="191">
        <f t="shared" si="11"/>
        <v>59.666666666666671</v>
      </c>
      <c r="L111" s="192">
        <v>2420</v>
      </c>
      <c r="M111" s="247"/>
      <c r="N111" s="193">
        <v>39003</v>
      </c>
      <c r="O111" s="194" t="s">
        <v>1077</v>
      </c>
      <c r="P111" s="209"/>
      <c r="Q111" s="209"/>
      <c r="R111" s="209"/>
      <c r="S111" s="209"/>
      <c r="T111" s="209"/>
    </row>
    <row r="112" spans="1:20" ht="76.5" x14ac:dyDescent="0.25">
      <c r="A112" s="207">
        <f t="shared" si="9"/>
        <v>100</v>
      </c>
      <c r="B112" s="208" t="s">
        <v>1569</v>
      </c>
      <c r="C112" s="208" t="s">
        <v>1384</v>
      </c>
      <c r="D112" s="208" t="s">
        <v>1385</v>
      </c>
      <c r="E112" s="208" t="s">
        <v>166</v>
      </c>
      <c r="F112" s="207" t="s">
        <v>231</v>
      </c>
      <c r="G112" s="241"/>
      <c r="H112" s="241" t="s">
        <v>189</v>
      </c>
      <c r="I112" s="192">
        <v>6000</v>
      </c>
      <c r="J112" s="192">
        <f t="shared" si="10"/>
        <v>3580</v>
      </c>
      <c r="K112" s="191">
        <f t="shared" si="11"/>
        <v>59.666666666666671</v>
      </c>
      <c r="L112" s="192">
        <v>2420</v>
      </c>
      <c r="M112" s="247"/>
      <c r="N112" s="193">
        <v>39003</v>
      </c>
      <c r="O112" s="194" t="s">
        <v>1075</v>
      </c>
      <c r="P112" s="209"/>
      <c r="Q112" s="209"/>
      <c r="R112" s="209"/>
      <c r="S112" s="209"/>
      <c r="T112" s="209"/>
    </row>
    <row r="113" spans="1:20" ht="89.25" x14ac:dyDescent="0.25">
      <c r="A113" s="207">
        <f t="shared" si="9"/>
        <v>101</v>
      </c>
      <c r="B113" s="208" t="s">
        <v>1570</v>
      </c>
      <c r="C113" s="208" t="s">
        <v>1386</v>
      </c>
      <c r="D113" s="208" t="s">
        <v>1387</v>
      </c>
      <c r="E113" s="208" t="s">
        <v>166</v>
      </c>
      <c r="F113" s="207" t="s">
        <v>232</v>
      </c>
      <c r="G113" s="194"/>
      <c r="H113" s="241" t="s">
        <v>190</v>
      </c>
      <c r="I113" s="192">
        <v>6000</v>
      </c>
      <c r="J113" s="192">
        <f t="shared" si="10"/>
        <v>3580</v>
      </c>
      <c r="K113" s="191">
        <f t="shared" si="11"/>
        <v>59.666666666666671</v>
      </c>
      <c r="L113" s="192">
        <v>2420</v>
      </c>
      <c r="M113" s="247"/>
      <c r="N113" s="193">
        <v>39003</v>
      </c>
      <c r="O113" s="194" t="s">
        <v>1079</v>
      </c>
      <c r="P113" s="209"/>
      <c r="Q113" s="209"/>
      <c r="R113" s="209"/>
      <c r="S113" s="209"/>
      <c r="T113" s="209"/>
    </row>
    <row r="114" spans="1:20" ht="127.5" x14ac:dyDescent="0.25">
      <c r="A114" s="207">
        <f t="shared" si="9"/>
        <v>102</v>
      </c>
      <c r="B114" s="208" t="s">
        <v>1571</v>
      </c>
      <c r="C114" s="208" t="s">
        <v>212</v>
      </c>
      <c r="D114" s="208" t="s">
        <v>1883</v>
      </c>
      <c r="E114" s="208" t="s">
        <v>166</v>
      </c>
      <c r="F114" s="207" t="s">
        <v>1818</v>
      </c>
      <c r="G114" s="194"/>
      <c r="H114" s="249">
        <v>4685</v>
      </c>
      <c r="I114" s="192">
        <v>7205108</v>
      </c>
      <c r="J114" s="190">
        <f t="shared" si="10"/>
        <v>2221575.09</v>
      </c>
      <c r="K114" s="191">
        <f t="shared" si="11"/>
        <v>30.833335045081906</v>
      </c>
      <c r="L114" s="190">
        <v>4983532.91</v>
      </c>
      <c r="M114" s="247"/>
      <c r="N114" s="193">
        <v>41869</v>
      </c>
      <c r="O114" s="194" t="s">
        <v>1884</v>
      </c>
      <c r="P114" s="209"/>
      <c r="Q114" s="209"/>
      <c r="R114" s="209"/>
      <c r="S114" s="209"/>
      <c r="T114" s="209"/>
    </row>
    <row r="115" spans="1:20" ht="114.75" x14ac:dyDescent="0.25">
      <c r="A115" s="207">
        <f t="shared" si="9"/>
        <v>103</v>
      </c>
      <c r="B115" s="208" t="s">
        <v>1572</v>
      </c>
      <c r="C115" s="208" t="s">
        <v>1388</v>
      </c>
      <c r="D115" s="208" t="s">
        <v>1389</v>
      </c>
      <c r="E115" s="208" t="s">
        <v>166</v>
      </c>
      <c r="F115" s="207" t="s">
        <v>233</v>
      </c>
      <c r="G115" s="194"/>
      <c r="H115" s="207" t="s">
        <v>192</v>
      </c>
      <c r="I115" s="192">
        <v>0.1</v>
      </c>
      <c r="J115" s="190">
        <f t="shared" si="10"/>
        <v>0.1</v>
      </c>
      <c r="K115" s="191">
        <f t="shared" si="11"/>
        <v>100</v>
      </c>
      <c r="L115" s="190">
        <v>0</v>
      </c>
      <c r="M115" s="247"/>
      <c r="N115" s="193">
        <v>39003</v>
      </c>
      <c r="O115" s="194" t="s">
        <v>1081</v>
      </c>
      <c r="P115" s="209"/>
      <c r="Q115" s="209"/>
      <c r="R115" s="209"/>
      <c r="S115" s="209"/>
      <c r="T115" s="209"/>
    </row>
    <row r="116" spans="1:20" ht="204" x14ac:dyDescent="0.25">
      <c r="A116" s="207">
        <f t="shared" si="9"/>
        <v>104</v>
      </c>
      <c r="B116" s="208" t="s">
        <v>1573</v>
      </c>
      <c r="C116" s="208" t="s">
        <v>1473</v>
      </c>
      <c r="D116" s="208"/>
      <c r="E116" s="208" t="s">
        <v>166</v>
      </c>
      <c r="F116" s="207" t="s">
        <v>234</v>
      </c>
      <c r="G116" s="194">
        <v>9.4</v>
      </c>
      <c r="H116" s="209"/>
      <c r="I116" s="190">
        <v>4888826</v>
      </c>
      <c r="J116" s="190">
        <f t="shared" si="10"/>
        <v>1243648.6800000002</v>
      </c>
      <c r="K116" s="191">
        <f t="shared" si="11"/>
        <v>25.438595687389981</v>
      </c>
      <c r="L116" s="190">
        <v>3645177.32</v>
      </c>
      <c r="M116" s="247"/>
      <c r="N116" s="193">
        <v>41394</v>
      </c>
      <c r="O116" s="194" t="s">
        <v>197</v>
      </c>
      <c r="P116" s="209"/>
      <c r="Q116" s="209"/>
      <c r="R116" s="209"/>
      <c r="S116" s="209"/>
      <c r="T116" s="209"/>
    </row>
    <row r="117" spans="1:20" ht="78" customHeight="1" x14ac:dyDescent="0.25">
      <c r="A117" s="207">
        <f t="shared" si="9"/>
        <v>105</v>
      </c>
      <c r="B117" s="208" t="s">
        <v>1574</v>
      </c>
      <c r="C117" s="208" t="s">
        <v>1892</v>
      </c>
      <c r="D117" s="208" t="s">
        <v>1392</v>
      </c>
      <c r="E117" s="208" t="s">
        <v>166</v>
      </c>
      <c r="F117" s="194" t="s">
        <v>1191</v>
      </c>
      <c r="G117" s="194">
        <v>136.69999999999999</v>
      </c>
      <c r="H117" s="209"/>
      <c r="I117" s="190">
        <f>11309299.35+75500</f>
        <v>11384799.35</v>
      </c>
      <c r="J117" s="190">
        <f t="shared" si="10"/>
        <v>379493.27999999933</v>
      </c>
      <c r="K117" s="191">
        <f t="shared" si="11"/>
        <v>3.3333330551846689</v>
      </c>
      <c r="L117" s="192">
        <v>11005306.07</v>
      </c>
      <c r="M117" s="247"/>
      <c r="N117" s="193">
        <v>41394</v>
      </c>
      <c r="O117" s="194" t="s">
        <v>198</v>
      </c>
      <c r="P117" s="209"/>
      <c r="Q117" s="194"/>
      <c r="R117" s="209"/>
      <c r="S117" s="209"/>
      <c r="T117" s="209"/>
    </row>
    <row r="118" spans="1:20" ht="89.25" x14ac:dyDescent="0.25">
      <c r="A118" s="207">
        <f t="shared" si="9"/>
        <v>106</v>
      </c>
      <c r="B118" s="194" t="s">
        <v>1575</v>
      </c>
      <c r="C118" s="208" t="s">
        <v>1393</v>
      </c>
      <c r="D118" s="208" t="s">
        <v>1394</v>
      </c>
      <c r="E118" s="208" t="s">
        <v>166</v>
      </c>
      <c r="F118" s="194" t="s">
        <v>1324</v>
      </c>
      <c r="G118" s="241">
        <v>14.4</v>
      </c>
      <c r="H118" s="194"/>
      <c r="I118" s="190">
        <v>6322000</v>
      </c>
      <c r="J118" s="190">
        <f>I118-L118</f>
        <v>684883.29</v>
      </c>
      <c r="K118" s="191">
        <f>J118/I118*100</f>
        <v>10.833332647896237</v>
      </c>
      <c r="L118" s="190">
        <v>5637116.71</v>
      </c>
      <c r="M118" s="229" t="s">
        <v>1325</v>
      </c>
      <c r="N118" s="217">
        <v>44060</v>
      </c>
      <c r="O118" s="194" t="s">
        <v>1336</v>
      </c>
      <c r="P118" s="209"/>
      <c r="Q118" s="194"/>
      <c r="R118" s="245"/>
      <c r="S118" s="245"/>
      <c r="T118" s="245"/>
    </row>
    <row r="119" spans="1:20" ht="63.75" x14ac:dyDescent="0.25">
      <c r="A119" s="207">
        <f t="shared" si="9"/>
        <v>107</v>
      </c>
      <c r="B119" s="208" t="s">
        <v>1525</v>
      </c>
      <c r="C119" s="208" t="s">
        <v>1390</v>
      </c>
      <c r="D119" s="208" t="s">
        <v>1391</v>
      </c>
      <c r="E119" s="208" t="s">
        <v>166</v>
      </c>
      <c r="F119" s="194" t="s">
        <v>1400</v>
      </c>
      <c r="G119" s="194"/>
      <c r="H119" s="249">
        <v>2591</v>
      </c>
      <c r="I119" s="190">
        <v>161728</v>
      </c>
      <c r="J119" s="190">
        <f>I119-L119</f>
        <v>161728</v>
      </c>
      <c r="K119" s="191">
        <f>J119/I119*100</f>
        <v>100</v>
      </c>
      <c r="L119" s="192">
        <v>0</v>
      </c>
      <c r="M119" s="247"/>
      <c r="N119" s="193">
        <v>41394</v>
      </c>
      <c r="O119" s="194" t="s">
        <v>1411</v>
      </c>
      <c r="P119" s="209"/>
      <c r="Q119" s="194"/>
      <c r="R119" s="245"/>
      <c r="S119" s="245"/>
      <c r="T119" s="245"/>
    </row>
    <row r="120" spans="1:20" ht="15" customHeight="1" x14ac:dyDescent="0.25">
      <c r="A120" s="209" t="s">
        <v>65</v>
      </c>
      <c r="B120" s="208"/>
      <c r="C120" s="208"/>
      <c r="D120" s="208"/>
      <c r="E120" s="208"/>
      <c r="F120" s="209"/>
      <c r="G120" s="194"/>
      <c r="H120" s="194"/>
      <c r="I120" s="190">
        <f>SUM(I76:I119)</f>
        <v>58630013.340000004</v>
      </c>
      <c r="J120" s="190"/>
      <c r="K120" s="190"/>
      <c r="L120" s="190">
        <f>SUM(L76:L119)</f>
        <v>48231476.759999998</v>
      </c>
      <c r="M120" s="194"/>
      <c r="N120" s="193"/>
      <c r="O120" s="194"/>
      <c r="P120" s="209"/>
      <c r="Q120" s="209"/>
      <c r="R120" s="209"/>
      <c r="S120" s="209"/>
      <c r="T120" s="209"/>
    </row>
    <row r="121" spans="1:20" x14ac:dyDescent="0.25">
      <c r="A121" s="242"/>
      <c r="B121" s="242"/>
      <c r="C121" s="242"/>
      <c r="D121" s="242"/>
      <c r="E121" s="242"/>
      <c r="F121" s="242"/>
      <c r="G121" s="242"/>
      <c r="H121" s="242"/>
      <c r="I121" s="190">
        <f>I120+I75+I71+I67+I57</f>
        <v>115882852.19</v>
      </c>
      <c r="J121" s="260"/>
      <c r="K121" s="260"/>
      <c r="L121" s="190" t="e">
        <f>L120+L75+L71+L67+L57</f>
        <v>#VALUE!</v>
      </c>
      <c r="M121" s="242"/>
      <c r="N121" s="242"/>
      <c r="O121" s="242"/>
      <c r="P121" s="261"/>
      <c r="Q121" s="194"/>
      <c r="R121" s="242"/>
      <c r="S121" s="242"/>
      <c r="T121" s="242"/>
    </row>
    <row r="123" spans="1:20" x14ac:dyDescent="0.25">
      <c r="G123" s="263"/>
      <c r="H123" s="264"/>
      <c r="K123" s="262"/>
    </row>
    <row r="131" spans="4:5" x14ac:dyDescent="0.25">
      <c r="D131" s="262"/>
      <c r="E131" s="262"/>
    </row>
  </sheetData>
  <mergeCells count="10">
    <mergeCell ref="I79:I80"/>
    <mergeCell ref="J79:J80"/>
    <mergeCell ref="K79:K80"/>
    <mergeCell ref="L79:L80"/>
    <mergeCell ref="A1:P1"/>
    <mergeCell ref="C2:O2"/>
    <mergeCell ref="I77:I78"/>
    <mergeCell ref="J77:J78"/>
    <mergeCell ref="K77:K78"/>
    <mergeCell ref="L77:L78"/>
  </mergeCells>
  <pageMargins left="0.70866141732283472" right="0.31496062992125984" top="1.1811023622047245" bottom="0.35433070866141736" header="0.31496062992125984" footer="0.19685039370078741"/>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tabColor rgb="FF7030A0"/>
    <pageSetUpPr fitToPage="1"/>
  </sheetPr>
  <dimension ref="A1:Q95"/>
  <sheetViews>
    <sheetView topLeftCell="C92" zoomScale="95" zoomScaleNormal="95" zoomScaleSheetLayoutView="77" workbookViewId="0">
      <selection sqref="A1:P94"/>
    </sheetView>
  </sheetViews>
  <sheetFormatPr defaultRowHeight="15" x14ac:dyDescent="0.25"/>
  <cols>
    <col min="1" max="1" width="6.7109375" customWidth="1"/>
    <col min="2" max="2" width="15.140625" bestFit="1" customWidth="1"/>
    <col min="3" max="3" width="31.42578125" customWidth="1"/>
    <col min="4" max="4" width="24.5703125" customWidth="1"/>
    <col min="5" max="5" width="19.140625" customWidth="1"/>
    <col min="6" max="6" width="17.5703125" customWidth="1"/>
    <col min="7" max="7" width="25.140625" customWidth="1"/>
    <col min="8" max="8" width="23.85546875" customWidth="1"/>
    <col min="9" max="9" width="16.85546875" customWidth="1"/>
    <col min="10" max="10" width="12.7109375" customWidth="1"/>
    <col min="11" max="11" width="22.5703125" customWidth="1"/>
    <col min="12" max="12" width="11.7109375" customWidth="1"/>
    <col min="13" max="13" width="16.5703125" customWidth="1"/>
    <col min="14" max="14" width="20.42578125" customWidth="1"/>
    <col min="15" max="15" width="12.7109375" customWidth="1"/>
    <col min="16" max="16" width="11.5703125" customWidth="1"/>
    <col min="17" max="17" width="16.140625" customWidth="1"/>
    <col min="18" max="18" width="15.7109375" customWidth="1"/>
  </cols>
  <sheetData>
    <row r="1" spans="1:17" ht="36.75" customHeight="1" x14ac:dyDescent="0.25">
      <c r="A1" s="368" t="s">
        <v>239</v>
      </c>
      <c r="B1" s="368"/>
      <c r="C1" s="368"/>
      <c r="D1" s="368"/>
      <c r="E1" s="368"/>
      <c r="F1" s="368"/>
      <c r="G1" s="368"/>
      <c r="H1" s="368"/>
      <c r="I1" s="368"/>
      <c r="J1" s="368"/>
      <c r="K1" s="368"/>
      <c r="L1" s="368"/>
      <c r="M1" s="287"/>
      <c r="N1" s="287"/>
      <c r="O1" s="287"/>
      <c r="P1" s="287"/>
    </row>
    <row r="2" spans="1:17" ht="62.25" customHeight="1" x14ac:dyDescent="0.25">
      <c r="A2" s="374" t="s">
        <v>1936</v>
      </c>
      <c r="B2" s="374"/>
      <c r="C2" s="374"/>
      <c r="D2" s="374"/>
      <c r="E2" s="374"/>
      <c r="F2" s="374"/>
      <c r="G2" s="374"/>
      <c r="H2" s="374"/>
      <c r="I2" s="374"/>
      <c r="J2" s="374"/>
      <c r="K2" s="374"/>
      <c r="L2" s="374"/>
      <c r="M2" s="374"/>
      <c r="N2" s="374"/>
      <c r="O2" s="374"/>
      <c r="P2" s="374"/>
    </row>
    <row r="3" spans="1:17" s="4" customFormat="1" ht="110.25" x14ac:dyDescent="0.3">
      <c r="A3" s="282" t="s">
        <v>0</v>
      </c>
      <c r="B3" s="288" t="s">
        <v>1</v>
      </c>
      <c r="C3" s="288" t="s">
        <v>39</v>
      </c>
      <c r="D3" s="288" t="s">
        <v>14</v>
      </c>
      <c r="E3" s="288" t="s">
        <v>1031</v>
      </c>
      <c r="F3" s="288" t="s">
        <v>1030</v>
      </c>
      <c r="G3" s="288" t="s">
        <v>41</v>
      </c>
      <c r="H3" s="288" t="s">
        <v>40</v>
      </c>
      <c r="I3" s="288" t="s">
        <v>6</v>
      </c>
      <c r="J3" s="288" t="s">
        <v>8</v>
      </c>
      <c r="K3" s="288" t="s">
        <v>9</v>
      </c>
      <c r="L3" s="288" t="s">
        <v>10</v>
      </c>
      <c r="M3" s="288" t="s">
        <v>11</v>
      </c>
      <c r="N3" s="288" t="s">
        <v>25</v>
      </c>
      <c r="O3" s="288" t="s">
        <v>12</v>
      </c>
      <c r="P3" s="288" t="s">
        <v>13</v>
      </c>
    </row>
    <row r="4" spans="1:17" s="4" customFormat="1" ht="18.75" x14ac:dyDescent="0.3">
      <c r="A4" s="265">
        <v>1</v>
      </c>
      <c r="B4" s="288">
        <v>2</v>
      </c>
      <c r="C4" s="288">
        <v>3</v>
      </c>
      <c r="D4" s="288">
        <v>4</v>
      </c>
      <c r="E4" s="288">
        <v>5</v>
      </c>
      <c r="F4" s="288">
        <v>6</v>
      </c>
      <c r="G4" s="289">
        <v>7</v>
      </c>
      <c r="H4" s="289">
        <v>8</v>
      </c>
      <c r="I4" s="288">
        <v>9</v>
      </c>
      <c r="J4" s="289">
        <v>10</v>
      </c>
      <c r="K4" s="290">
        <v>11</v>
      </c>
      <c r="L4" s="288">
        <v>12</v>
      </c>
      <c r="M4" s="288">
        <v>13</v>
      </c>
      <c r="N4" s="288">
        <v>14</v>
      </c>
      <c r="O4" s="288">
        <v>15</v>
      </c>
      <c r="P4" s="288">
        <v>16</v>
      </c>
    </row>
    <row r="5" spans="1:17" s="4" customFormat="1" ht="60" x14ac:dyDescent="0.3">
      <c r="A5" s="265">
        <v>1</v>
      </c>
      <c r="B5" s="265" t="s">
        <v>973</v>
      </c>
      <c r="C5" s="267" t="s">
        <v>969</v>
      </c>
      <c r="D5" s="267" t="s">
        <v>1092</v>
      </c>
      <c r="E5" s="267" t="s">
        <v>48</v>
      </c>
      <c r="F5" s="268">
        <v>4740</v>
      </c>
      <c r="G5" s="268">
        <f t="shared" ref="G5:G11" si="0">F5-I5</f>
        <v>4740</v>
      </c>
      <c r="H5" s="268">
        <f t="shared" ref="H5:H10" si="1">G5/F5*100</f>
        <v>100</v>
      </c>
      <c r="I5" s="291">
        <v>0</v>
      </c>
      <c r="J5" s="269">
        <v>39878</v>
      </c>
      <c r="K5" s="270" t="s">
        <v>970</v>
      </c>
      <c r="L5" s="292"/>
      <c r="M5" s="267"/>
      <c r="N5" s="288"/>
      <c r="O5" s="288"/>
      <c r="P5" s="288"/>
      <c r="Q5" s="252"/>
    </row>
    <row r="6" spans="1:17" s="4" customFormat="1" ht="47.25" x14ac:dyDescent="0.3">
      <c r="A6" s="265">
        <v>2</v>
      </c>
      <c r="B6" s="277" t="s">
        <v>1091</v>
      </c>
      <c r="C6" s="78" t="s">
        <v>1090</v>
      </c>
      <c r="D6" s="267" t="s">
        <v>1092</v>
      </c>
      <c r="E6" s="267" t="s">
        <v>48</v>
      </c>
      <c r="F6" s="268">
        <v>86000</v>
      </c>
      <c r="G6" s="268">
        <f t="shared" si="0"/>
        <v>0</v>
      </c>
      <c r="H6" s="268">
        <f t="shared" si="1"/>
        <v>0</v>
      </c>
      <c r="I6" s="268">
        <v>86000</v>
      </c>
      <c r="J6" s="269">
        <v>43423</v>
      </c>
      <c r="K6" s="140" t="s">
        <v>1093</v>
      </c>
      <c r="L6" s="293"/>
      <c r="M6" s="294"/>
      <c r="N6" s="290"/>
      <c r="O6" s="290"/>
      <c r="P6" s="290"/>
      <c r="Q6" s="252"/>
    </row>
    <row r="7" spans="1:17" s="4" customFormat="1" ht="47.25" x14ac:dyDescent="0.3">
      <c r="A7" s="265">
        <v>3</v>
      </c>
      <c r="B7" s="277" t="s">
        <v>1290</v>
      </c>
      <c r="C7" s="78" t="s">
        <v>1291</v>
      </c>
      <c r="D7" s="267" t="s">
        <v>1092</v>
      </c>
      <c r="E7" s="267" t="s">
        <v>48</v>
      </c>
      <c r="F7" s="268">
        <v>1</v>
      </c>
      <c r="G7" s="268">
        <f t="shared" si="0"/>
        <v>0</v>
      </c>
      <c r="H7" s="268">
        <f t="shared" si="1"/>
        <v>0</v>
      </c>
      <c r="I7" s="268">
        <v>1</v>
      </c>
      <c r="J7" s="269">
        <v>40701</v>
      </c>
      <c r="K7" s="119" t="s">
        <v>1292</v>
      </c>
      <c r="L7" s="293"/>
      <c r="M7" s="294"/>
      <c r="N7" s="290"/>
      <c r="O7" s="290"/>
      <c r="P7" s="290"/>
      <c r="Q7" s="252"/>
    </row>
    <row r="8" spans="1:17" s="4" customFormat="1" ht="189" x14ac:dyDescent="0.3">
      <c r="A8" s="265">
        <v>4</v>
      </c>
      <c r="B8" s="277" t="s">
        <v>1300</v>
      </c>
      <c r="C8" s="78" t="s">
        <v>1298</v>
      </c>
      <c r="D8" s="267" t="s">
        <v>977</v>
      </c>
      <c r="E8" s="267" t="s">
        <v>48</v>
      </c>
      <c r="F8" s="268">
        <v>324363.48</v>
      </c>
      <c r="G8" s="268">
        <f t="shared" si="0"/>
        <v>324363.48</v>
      </c>
      <c r="H8" s="268">
        <f t="shared" si="1"/>
        <v>100</v>
      </c>
      <c r="I8" s="268">
        <v>0</v>
      </c>
      <c r="J8" s="269">
        <v>39473</v>
      </c>
      <c r="K8" s="119" t="s">
        <v>1299</v>
      </c>
      <c r="L8" s="293"/>
      <c r="M8" s="294"/>
      <c r="N8" s="290"/>
      <c r="O8" s="290"/>
      <c r="P8" s="290"/>
      <c r="Q8" s="252"/>
    </row>
    <row r="9" spans="1:17" s="4" customFormat="1" ht="63" x14ac:dyDescent="0.3">
      <c r="A9" s="265">
        <v>5</v>
      </c>
      <c r="B9" s="277" t="s">
        <v>1441</v>
      </c>
      <c r="C9" s="78" t="s">
        <v>1442</v>
      </c>
      <c r="D9" s="267" t="s">
        <v>1881</v>
      </c>
      <c r="E9" s="267" t="s">
        <v>48</v>
      </c>
      <c r="F9" s="268">
        <v>26000</v>
      </c>
      <c r="G9" s="268">
        <f t="shared" si="0"/>
        <v>0</v>
      </c>
      <c r="H9" s="268">
        <f t="shared" si="1"/>
        <v>0</v>
      </c>
      <c r="I9" s="268">
        <v>26000</v>
      </c>
      <c r="J9" s="122">
        <v>44221</v>
      </c>
      <c r="K9" s="119" t="s">
        <v>1806</v>
      </c>
      <c r="L9" s="293"/>
      <c r="M9" s="294"/>
      <c r="N9" s="290"/>
      <c r="O9" s="290"/>
      <c r="P9" s="290"/>
      <c r="Q9" s="252"/>
    </row>
    <row r="10" spans="1:17" s="4" customFormat="1" ht="78.75" x14ac:dyDescent="0.3">
      <c r="A10" s="265">
        <v>6</v>
      </c>
      <c r="B10" s="277" t="s">
        <v>1754</v>
      </c>
      <c r="C10" s="78" t="s">
        <v>1755</v>
      </c>
      <c r="D10" s="267" t="s">
        <v>1756</v>
      </c>
      <c r="E10" s="267" t="s">
        <v>48</v>
      </c>
      <c r="F10" s="268">
        <v>1</v>
      </c>
      <c r="G10" s="268">
        <v>1</v>
      </c>
      <c r="H10" s="268">
        <f t="shared" si="1"/>
        <v>100</v>
      </c>
      <c r="I10" s="268">
        <v>0</v>
      </c>
      <c r="J10" s="122">
        <v>44715</v>
      </c>
      <c r="K10" s="119" t="s">
        <v>1757</v>
      </c>
      <c r="L10" s="293"/>
      <c r="M10" s="294"/>
      <c r="N10" s="290"/>
      <c r="O10" s="290"/>
      <c r="P10" s="290"/>
      <c r="Q10" s="252"/>
    </row>
    <row r="11" spans="1:17" s="189" customFormat="1" ht="63" x14ac:dyDescent="0.3">
      <c r="A11" s="265">
        <f>A10+1</f>
        <v>7</v>
      </c>
      <c r="B11" s="266" t="s">
        <v>1022</v>
      </c>
      <c r="C11" s="78" t="s">
        <v>1094</v>
      </c>
      <c r="D11" s="267" t="s">
        <v>123</v>
      </c>
      <c r="E11" s="267" t="s">
        <v>48</v>
      </c>
      <c r="F11" s="268">
        <v>422200</v>
      </c>
      <c r="G11" s="268">
        <f t="shared" si="0"/>
        <v>422200</v>
      </c>
      <c r="H11" s="268">
        <f>G11/F11*100</f>
        <v>100</v>
      </c>
      <c r="I11" s="268">
        <v>0</v>
      </c>
      <c r="J11" s="269">
        <v>39839</v>
      </c>
      <c r="K11" s="267" t="s">
        <v>967</v>
      </c>
      <c r="L11" s="296"/>
      <c r="M11" s="296"/>
      <c r="N11" s="296"/>
      <c r="O11" s="296"/>
      <c r="P11" s="296"/>
      <c r="Q11" s="341"/>
    </row>
    <row r="12" spans="1:17" s="189" customFormat="1" ht="18.75" x14ac:dyDescent="0.3">
      <c r="A12" s="265"/>
      <c r="B12" s="266"/>
      <c r="C12" s="78" t="s">
        <v>1807</v>
      </c>
      <c r="D12" s="267"/>
      <c r="E12" s="267"/>
      <c r="F12" s="268">
        <f>1250+5715.5+5715.5+61242.64*3+416.67*2</f>
        <v>197242.25999999998</v>
      </c>
      <c r="G12" s="268"/>
      <c r="H12" s="268"/>
      <c r="I12" s="268"/>
      <c r="J12" s="269"/>
      <c r="K12" s="267"/>
      <c r="L12" s="297"/>
      <c r="M12" s="297"/>
      <c r="N12" s="297"/>
      <c r="O12" s="297"/>
      <c r="P12" s="297"/>
      <c r="Q12" s="341"/>
    </row>
    <row r="13" spans="1:17" s="4" customFormat="1" ht="20.25" x14ac:dyDescent="0.3">
      <c r="A13" s="375" t="s">
        <v>63</v>
      </c>
      <c r="B13" s="375"/>
      <c r="C13" s="375"/>
      <c r="D13" s="375"/>
      <c r="E13" s="375"/>
      <c r="F13" s="295">
        <f>SUM(F5:F12)+F20</f>
        <v>3640547.74</v>
      </c>
      <c r="G13" s="273"/>
      <c r="H13" s="273"/>
      <c r="I13" s="295">
        <f>SUM(I5:I12)+I20</f>
        <v>112001</v>
      </c>
      <c r="J13" s="269"/>
      <c r="K13" s="267"/>
      <c r="L13" s="290"/>
      <c r="M13" s="290"/>
      <c r="N13" s="290"/>
      <c r="O13" s="290"/>
      <c r="P13" s="290"/>
      <c r="Q13" s="252"/>
    </row>
    <row r="14" spans="1:17" s="4" customFormat="1" ht="20.25" x14ac:dyDescent="0.3">
      <c r="A14" s="331"/>
      <c r="B14" s="331"/>
      <c r="C14" s="331"/>
      <c r="D14" s="331"/>
      <c r="E14" s="331"/>
      <c r="F14" s="342"/>
      <c r="G14" s="343"/>
      <c r="H14" s="343"/>
      <c r="I14" s="342"/>
      <c r="J14" s="269"/>
      <c r="K14" s="294"/>
      <c r="L14" s="290"/>
      <c r="M14" s="290"/>
      <c r="N14" s="290"/>
      <c r="O14" s="290"/>
      <c r="P14" s="290"/>
      <c r="Q14" s="252"/>
    </row>
    <row r="15" spans="1:17" s="1" customFormat="1" ht="126" x14ac:dyDescent="0.3">
      <c r="A15" s="265">
        <f>A11+1</f>
        <v>8</v>
      </c>
      <c r="B15" s="266" t="s">
        <v>1021</v>
      </c>
      <c r="C15" s="78" t="s">
        <v>1289</v>
      </c>
      <c r="D15" s="267" t="s">
        <v>123</v>
      </c>
      <c r="E15" s="267" t="s">
        <v>971</v>
      </c>
      <c r="F15" s="268">
        <v>415000</v>
      </c>
      <c r="G15" s="268">
        <f t="shared" ref="G15:G21" si="2">F15-I15</f>
        <v>415000</v>
      </c>
      <c r="H15" s="268">
        <f>G15/F15*100</f>
        <v>100</v>
      </c>
      <c r="I15" s="268">
        <v>0</v>
      </c>
      <c r="J15" s="269">
        <v>39448</v>
      </c>
      <c r="K15" s="270" t="s">
        <v>80</v>
      </c>
      <c r="L15" s="296"/>
      <c r="M15" s="296"/>
      <c r="N15" s="296"/>
      <c r="O15" s="296"/>
      <c r="P15" s="296"/>
      <c r="Q15" s="344"/>
    </row>
    <row r="16" spans="1:17" s="1" customFormat="1" ht="141.75" x14ac:dyDescent="0.3">
      <c r="A16" s="265">
        <f>A15+1</f>
        <v>9</v>
      </c>
      <c r="B16" s="266" t="s">
        <v>1023</v>
      </c>
      <c r="C16" s="78" t="s">
        <v>1288</v>
      </c>
      <c r="D16" s="267" t="s">
        <v>123</v>
      </c>
      <c r="E16" s="267" t="s">
        <v>971</v>
      </c>
      <c r="F16" s="268">
        <v>189500</v>
      </c>
      <c r="G16" s="268">
        <f t="shared" si="2"/>
        <v>189500</v>
      </c>
      <c r="H16" s="268">
        <f>G16/F16*100</f>
        <v>100</v>
      </c>
      <c r="I16" s="268">
        <v>0</v>
      </c>
      <c r="J16" s="269">
        <v>42919</v>
      </c>
      <c r="K16" s="267" t="s">
        <v>1047</v>
      </c>
      <c r="L16" s="296"/>
      <c r="M16" s="296"/>
      <c r="N16" s="296"/>
      <c r="O16" s="296"/>
      <c r="P16" s="296"/>
      <c r="Q16" s="344"/>
    </row>
    <row r="17" spans="1:17" s="1" customFormat="1" ht="159.75" customHeight="1" x14ac:dyDescent="0.3">
      <c r="A17" s="265">
        <f>A16+1</f>
        <v>10</v>
      </c>
      <c r="B17" s="266" t="s">
        <v>1186</v>
      </c>
      <c r="C17" s="78" t="s">
        <v>1283</v>
      </c>
      <c r="D17" s="267" t="s">
        <v>123</v>
      </c>
      <c r="E17" s="267" t="s">
        <v>971</v>
      </c>
      <c r="F17" s="268">
        <v>938900</v>
      </c>
      <c r="G17" s="268">
        <f t="shared" si="2"/>
        <v>938900</v>
      </c>
      <c r="H17" s="268">
        <f>G17/F17*100</f>
        <v>100</v>
      </c>
      <c r="I17" s="268">
        <v>0</v>
      </c>
      <c r="J17" s="269">
        <v>43546</v>
      </c>
      <c r="K17" s="267" t="s">
        <v>1187</v>
      </c>
      <c r="L17" s="296"/>
      <c r="M17" s="296"/>
      <c r="N17" s="296"/>
      <c r="O17" s="296"/>
      <c r="P17" s="296"/>
      <c r="Q17" s="344"/>
    </row>
    <row r="18" spans="1:17" s="1" customFormat="1" ht="115.5" customHeight="1" x14ac:dyDescent="0.3">
      <c r="A18" s="265">
        <f>A17+1</f>
        <v>11</v>
      </c>
      <c r="B18" s="266" t="s">
        <v>1429</v>
      </c>
      <c r="C18" s="78" t="s">
        <v>1410</v>
      </c>
      <c r="D18" s="267" t="s">
        <v>123</v>
      </c>
      <c r="E18" s="267" t="s">
        <v>971</v>
      </c>
      <c r="F18" s="268">
        <v>260000</v>
      </c>
      <c r="G18" s="268">
        <f t="shared" si="2"/>
        <v>84500.13</v>
      </c>
      <c r="H18" s="268">
        <v>0</v>
      </c>
      <c r="I18" s="268">
        <v>175499.87</v>
      </c>
      <c r="J18" s="269">
        <v>44103</v>
      </c>
      <c r="K18" s="267" t="s">
        <v>1409</v>
      </c>
      <c r="L18" s="296"/>
      <c r="M18" s="296"/>
      <c r="N18" s="296"/>
      <c r="O18" s="296"/>
      <c r="P18" s="296"/>
      <c r="Q18" s="344"/>
    </row>
    <row r="19" spans="1:17" s="1" customFormat="1" ht="204.75" x14ac:dyDescent="0.3">
      <c r="A19" s="265">
        <f>A18+1</f>
        <v>12</v>
      </c>
      <c r="B19" s="266" t="s">
        <v>1454</v>
      </c>
      <c r="C19" s="78" t="s">
        <v>1455</v>
      </c>
      <c r="D19" s="267" t="s">
        <v>123</v>
      </c>
      <c r="E19" s="267" t="s">
        <v>971</v>
      </c>
      <c r="F19" s="268">
        <v>599000</v>
      </c>
      <c r="G19" s="268">
        <f t="shared" si="2"/>
        <v>235321.34999999998</v>
      </c>
      <c r="H19" s="268">
        <f>G19/F19*100</f>
        <v>39.285701168614352</v>
      </c>
      <c r="I19" s="268">
        <v>363678.65</v>
      </c>
      <c r="J19" s="269">
        <v>44239</v>
      </c>
      <c r="K19" s="267" t="s">
        <v>1456</v>
      </c>
      <c r="L19" s="296"/>
      <c r="M19" s="296"/>
      <c r="N19" s="296"/>
      <c r="O19" s="296"/>
      <c r="P19" s="296"/>
      <c r="Q19" s="344"/>
    </row>
    <row r="20" spans="1:17" s="1" customFormat="1" ht="267.75" x14ac:dyDescent="0.3">
      <c r="A20" s="265">
        <f>A19+1</f>
        <v>13</v>
      </c>
      <c r="B20" s="266" t="s">
        <v>1799</v>
      </c>
      <c r="C20" s="78" t="s">
        <v>1800</v>
      </c>
      <c r="D20" s="267" t="s">
        <v>123</v>
      </c>
      <c r="E20" s="267" t="s">
        <v>963</v>
      </c>
      <c r="F20" s="268">
        <v>2580000</v>
      </c>
      <c r="G20" s="268">
        <v>2580000</v>
      </c>
      <c r="H20" s="268">
        <f>G20/F20*100</f>
        <v>100</v>
      </c>
      <c r="I20" s="268">
        <v>0</v>
      </c>
      <c r="J20" s="269">
        <v>44895</v>
      </c>
      <c r="K20" s="267" t="s">
        <v>1949</v>
      </c>
      <c r="L20" s="296"/>
      <c r="M20" s="296"/>
      <c r="N20" s="296"/>
      <c r="O20" s="296"/>
      <c r="P20" s="296"/>
      <c r="Q20" s="344"/>
    </row>
    <row r="21" spans="1:17" s="1" customFormat="1" ht="299.25" x14ac:dyDescent="0.3">
      <c r="A21" s="265">
        <v>14</v>
      </c>
      <c r="B21" s="266" t="s">
        <v>1912</v>
      </c>
      <c r="C21" s="78" t="s">
        <v>1911</v>
      </c>
      <c r="D21" s="267"/>
      <c r="E21" s="267" t="s">
        <v>971</v>
      </c>
      <c r="F21" s="268">
        <v>2500000</v>
      </c>
      <c r="G21" s="268">
        <f t="shared" si="2"/>
        <v>20833.830000000075</v>
      </c>
      <c r="H21" s="268">
        <f>G21/F21*100</f>
        <v>0.83335320000000301</v>
      </c>
      <c r="I21" s="268">
        <v>2479166.17</v>
      </c>
      <c r="J21" s="269"/>
      <c r="K21" s="267"/>
      <c r="L21" s="296"/>
      <c r="M21" s="296"/>
      <c r="N21" s="296"/>
      <c r="O21" s="296"/>
      <c r="P21" s="296"/>
      <c r="Q21" s="344"/>
    </row>
    <row r="22" spans="1:17" s="1" customFormat="1" ht="63" x14ac:dyDescent="0.3">
      <c r="A22" s="265">
        <v>15</v>
      </c>
      <c r="B22" s="266"/>
      <c r="C22" s="78" t="s">
        <v>1114</v>
      </c>
      <c r="D22" s="267" t="s">
        <v>123</v>
      </c>
      <c r="E22" s="267" t="s">
        <v>971</v>
      </c>
      <c r="F22" s="268">
        <v>2497537.38</v>
      </c>
      <c r="G22" s="268">
        <f>F22-I22</f>
        <v>2275237.38</v>
      </c>
      <c r="H22" s="268">
        <f>G22/F22*100</f>
        <v>91.099232316594993</v>
      </c>
      <c r="I22" s="268">
        <v>222300</v>
      </c>
      <c r="J22" s="269"/>
      <c r="K22" s="267"/>
      <c r="L22" s="296"/>
      <c r="M22" s="296"/>
      <c r="N22" s="296"/>
      <c r="O22" s="296"/>
      <c r="P22" s="296"/>
      <c r="Q22" s="344"/>
    </row>
    <row r="23" spans="1:17" s="1" customFormat="1" ht="18.75" x14ac:dyDescent="0.3">
      <c r="A23" s="265"/>
      <c r="B23" s="271"/>
      <c r="C23" s="272"/>
      <c r="D23" s="271"/>
      <c r="E23" s="271"/>
      <c r="F23" s="273">
        <v>9979937.3800000008</v>
      </c>
      <c r="G23" s="273">
        <v>6739292.6900000004</v>
      </c>
      <c r="H23" s="273"/>
      <c r="I23" s="273">
        <v>3240644.69</v>
      </c>
      <c r="J23" s="274"/>
      <c r="K23" s="271"/>
      <c r="L23" s="275"/>
      <c r="M23" s="275"/>
      <c r="N23" s="275"/>
      <c r="O23" s="275"/>
      <c r="P23" s="275"/>
      <c r="Q23" s="344"/>
    </row>
    <row r="24" spans="1:17" s="137" customFormat="1" ht="18.75" x14ac:dyDescent="0.3">
      <c r="A24" s="275" t="s">
        <v>65</v>
      </c>
      <c r="B24" s="267"/>
      <c r="C24" s="78"/>
      <c r="D24" s="267"/>
      <c r="E24" s="267"/>
      <c r="F24" s="268"/>
      <c r="G24" s="276"/>
      <c r="H24" s="276"/>
      <c r="I24" s="268"/>
      <c r="J24" s="269"/>
      <c r="K24" s="267"/>
      <c r="L24" s="296"/>
      <c r="M24" s="296"/>
      <c r="N24" s="296"/>
      <c r="O24" s="296"/>
      <c r="P24" s="296"/>
      <c r="Q24" s="345"/>
    </row>
    <row r="25" spans="1:17" s="1" customFormat="1" ht="63" x14ac:dyDescent="0.3">
      <c r="A25" s="265">
        <f>A22+1</f>
        <v>16</v>
      </c>
      <c r="B25" s="277"/>
      <c r="C25" s="78" t="s">
        <v>1114</v>
      </c>
      <c r="D25" s="267" t="s">
        <v>123</v>
      </c>
      <c r="E25" s="267" t="s">
        <v>974</v>
      </c>
      <c r="F25" s="268">
        <v>313954</v>
      </c>
      <c r="G25" s="268">
        <f>F25-I25</f>
        <v>313954</v>
      </c>
      <c r="H25" s="268">
        <f>G25/F25*100</f>
        <v>100</v>
      </c>
      <c r="I25" s="268">
        <v>0</v>
      </c>
      <c r="J25" s="269"/>
      <c r="K25" s="267"/>
      <c r="L25" s="296"/>
      <c r="M25" s="296"/>
      <c r="N25" s="296"/>
      <c r="O25" s="296"/>
      <c r="P25" s="296"/>
      <c r="Q25" s="344"/>
    </row>
    <row r="26" spans="1:17" s="1" customFormat="1" ht="18.75" x14ac:dyDescent="0.3">
      <c r="A26" s="265"/>
      <c r="B26" s="271"/>
      <c r="C26" s="272"/>
      <c r="D26" s="271"/>
      <c r="E26" s="271"/>
      <c r="F26" s="273">
        <f>SUM(F25:F25)</f>
        <v>313954</v>
      </c>
      <c r="G26" s="273"/>
      <c r="H26" s="273"/>
      <c r="I26" s="273">
        <f>SUM(I25:I25)</f>
        <v>0</v>
      </c>
      <c r="J26" s="274"/>
      <c r="K26" s="271"/>
      <c r="L26" s="275"/>
      <c r="M26" s="275"/>
      <c r="N26" s="275"/>
      <c r="O26" s="275"/>
      <c r="P26" s="275"/>
      <c r="Q26" s="344"/>
    </row>
    <row r="27" spans="1:17" s="137" customFormat="1" ht="18.75" x14ac:dyDescent="0.3">
      <c r="A27" s="275" t="s">
        <v>65</v>
      </c>
      <c r="B27" s="267"/>
      <c r="C27" s="78"/>
      <c r="D27" s="267"/>
      <c r="E27" s="267"/>
      <c r="F27" s="276"/>
      <c r="G27" s="276"/>
      <c r="H27" s="276"/>
      <c r="I27" s="278"/>
      <c r="J27" s="269"/>
      <c r="K27" s="267"/>
      <c r="L27" s="296"/>
      <c r="M27" s="296"/>
      <c r="N27" s="296"/>
      <c r="O27" s="296"/>
      <c r="P27" s="296"/>
      <c r="Q27" s="345"/>
    </row>
    <row r="28" spans="1:17" s="137" customFormat="1" ht="94.5" x14ac:dyDescent="0.3">
      <c r="A28" s="265">
        <f>A25+1</f>
        <v>17</v>
      </c>
      <c r="B28" s="277" t="s">
        <v>1740</v>
      </c>
      <c r="C28" s="78" t="s">
        <v>1590</v>
      </c>
      <c r="D28" s="267"/>
      <c r="E28" s="267" t="s">
        <v>975</v>
      </c>
      <c r="F28" s="276">
        <v>59990</v>
      </c>
      <c r="G28" s="268">
        <f>F28-I28</f>
        <v>59990</v>
      </c>
      <c r="H28" s="268">
        <f>G28/F28*100</f>
        <v>100</v>
      </c>
      <c r="I28" s="268">
        <v>0</v>
      </c>
      <c r="J28" s="269">
        <v>44501</v>
      </c>
      <c r="K28" s="267" t="s">
        <v>1591</v>
      </c>
      <c r="L28" s="296"/>
      <c r="M28" s="296"/>
      <c r="N28" s="296"/>
      <c r="O28" s="296"/>
      <c r="P28" s="296"/>
      <c r="Q28" s="345"/>
    </row>
    <row r="29" spans="1:17" s="1" customFormat="1" ht="94.5" x14ac:dyDescent="0.3">
      <c r="A29" s="265">
        <f>A28+1</f>
        <v>18</v>
      </c>
      <c r="B29" s="346"/>
      <c r="C29" s="78" t="s">
        <v>1114</v>
      </c>
      <c r="D29" s="267" t="s">
        <v>123</v>
      </c>
      <c r="E29" s="267" t="s">
        <v>975</v>
      </c>
      <c r="F29" s="268">
        <v>2956612.49</v>
      </c>
      <c r="G29" s="268">
        <f>F29-I29</f>
        <v>2741464.49</v>
      </c>
      <c r="H29" s="268">
        <f>G29/F29*100</f>
        <v>92.723158657832769</v>
      </c>
      <c r="I29" s="268">
        <v>215148</v>
      </c>
      <c r="J29" s="269"/>
      <c r="K29" s="267"/>
      <c r="L29" s="296"/>
      <c r="M29" s="296"/>
      <c r="N29" s="296"/>
      <c r="O29" s="296"/>
      <c r="P29" s="296"/>
      <c r="Q29" s="344"/>
    </row>
    <row r="30" spans="1:17" s="1" customFormat="1" ht="18.75" x14ac:dyDescent="0.3">
      <c r="A30" s="265"/>
      <c r="B30" s="271"/>
      <c r="C30" s="272"/>
      <c r="D30" s="271"/>
      <c r="E30" s="271"/>
      <c r="F30" s="273">
        <f>SUM(F28:F29)</f>
        <v>3016602.49</v>
      </c>
      <c r="G30" s="273"/>
      <c r="H30" s="273"/>
      <c r="I30" s="273">
        <f>SUM(I28:I29)</f>
        <v>215148</v>
      </c>
      <c r="J30" s="274"/>
      <c r="K30" s="271"/>
      <c r="L30" s="275"/>
      <c r="M30" s="275"/>
      <c r="N30" s="275"/>
      <c r="O30" s="275"/>
      <c r="P30" s="275"/>
      <c r="Q30" s="344"/>
    </row>
    <row r="31" spans="1:17" s="137" customFormat="1" ht="18.75" x14ac:dyDescent="0.3">
      <c r="A31" s="275" t="s">
        <v>65</v>
      </c>
      <c r="B31" s="267"/>
      <c r="C31" s="78"/>
      <c r="D31" s="267"/>
      <c r="E31" s="267"/>
      <c r="F31" s="268"/>
      <c r="G31" s="276"/>
      <c r="H31" s="276"/>
      <c r="I31" s="278"/>
      <c r="J31" s="269"/>
      <c r="K31" s="267"/>
      <c r="L31" s="296"/>
      <c r="M31" s="296"/>
      <c r="N31" s="296"/>
      <c r="O31" s="296"/>
      <c r="P31" s="296"/>
      <c r="Q31" s="345"/>
    </row>
    <row r="32" spans="1:17" s="1" customFormat="1" ht="63" x14ac:dyDescent="0.3">
      <c r="A32" s="265">
        <f>A29+1</f>
        <v>19</v>
      </c>
      <c r="B32" s="277" t="s">
        <v>1436</v>
      </c>
      <c r="C32" s="78" t="s">
        <v>1437</v>
      </c>
      <c r="D32" s="267" t="s">
        <v>1589</v>
      </c>
      <c r="E32" s="78" t="s">
        <v>976</v>
      </c>
      <c r="F32" s="268">
        <v>134900</v>
      </c>
      <c r="G32" s="268">
        <f t="shared" ref="G32:G36" si="3">F32-I32</f>
        <v>134900</v>
      </c>
      <c r="H32" s="268">
        <f t="shared" ref="H32:H37" si="4">G32/F32*100</f>
        <v>100</v>
      </c>
      <c r="I32" s="268">
        <v>0</v>
      </c>
      <c r="J32" s="269"/>
      <c r="K32" s="267" t="s">
        <v>1438</v>
      </c>
      <c r="L32" s="296"/>
      <c r="M32" s="296"/>
      <c r="N32" s="296"/>
      <c r="O32" s="296"/>
      <c r="P32" s="296"/>
      <c r="Q32" s="344"/>
    </row>
    <row r="33" spans="1:17" s="1" customFormat="1" ht="63" x14ac:dyDescent="0.3">
      <c r="A33" s="265">
        <f>A32+1</f>
        <v>20</v>
      </c>
      <c r="B33" s="277" t="s">
        <v>1439</v>
      </c>
      <c r="C33" s="78" t="s">
        <v>1440</v>
      </c>
      <c r="D33" s="267" t="s">
        <v>1589</v>
      </c>
      <c r="E33" s="78" t="s">
        <v>976</v>
      </c>
      <c r="F33" s="268">
        <v>134900</v>
      </c>
      <c r="G33" s="268">
        <f t="shared" si="3"/>
        <v>134900</v>
      </c>
      <c r="H33" s="268">
        <f t="shared" si="4"/>
        <v>100</v>
      </c>
      <c r="I33" s="268">
        <v>0</v>
      </c>
      <c r="J33" s="269"/>
      <c r="K33" s="267" t="s">
        <v>1438</v>
      </c>
      <c r="L33" s="296"/>
      <c r="M33" s="296"/>
      <c r="N33" s="296"/>
      <c r="O33" s="296"/>
      <c r="P33" s="296"/>
      <c r="Q33" s="344"/>
    </row>
    <row r="34" spans="1:17" s="1" customFormat="1" ht="63" x14ac:dyDescent="0.3">
      <c r="A34" s="265">
        <f>A33+1</f>
        <v>21</v>
      </c>
      <c r="B34" s="277" t="s">
        <v>1452</v>
      </c>
      <c r="C34" s="78" t="s">
        <v>1453</v>
      </c>
      <c r="D34" s="267" t="s">
        <v>977</v>
      </c>
      <c r="E34" s="78" t="s">
        <v>976</v>
      </c>
      <c r="F34" s="268">
        <v>42200</v>
      </c>
      <c r="G34" s="268">
        <f t="shared" si="3"/>
        <v>42200</v>
      </c>
      <c r="H34" s="268">
        <f t="shared" si="4"/>
        <v>100</v>
      </c>
      <c r="I34" s="268">
        <v>0</v>
      </c>
      <c r="J34" s="269"/>
      <c r="K34" s="267" t="s">
        <v>1438</v>
      </c>
      <c r="L34" s="296"/>
      <c r="M34" s="296"/>
      <c r="N34" s="296"/>
      <c r="O34" s="296"/>
      <c r="P34" s="296"/>
      <c r="Q34" s="344"/>
    </row>
    <row r="35" spans="1:17" s="1" customFormat="1" ht="63" x14ac:dyDescent="0.3">
      <c r="A35" s="265">
        <f>A34+1</f>
        <v>22</v>
      </c>
      <c r="B35" s="277" t="s">
        <v>1586</v>
      </c>
      <c r="C35" s="78" t="s">
        <v>1588</v>
      </c>
      <c r="D35" s="267" t="s">
        <v>1589</v>
      </c>
      <c r="E35" s="78" t="s">
        <v>976</v>
      </c>
      <c r="F35" s="268">
        <v>51000</v>
      </c>
      <c r="G35" s="268">
        <f t="shared" si="3"/>
        <v>51000</v>
      </c>
      <c r="H35" s="268">
        <f t="shared" si="4"/>
        <v>100</v>
      </c>
      <c r="I35" s="268">
        <v>0</v>
      </c>
      <c r="J35" s="269"/>
      <c r="K35" s="267" t="s">
        <v>1809</v>
      </c>
      <c r="L35" s="296"/>
      <c r="M35" s="296"/>
      <c r="N35" s="296"/>
      <c r="O35" s="296"/>
      <c r="P35" s="296"/>
      <c r="Q35" s="344"/>
    </row>
    <row r="36" spans="1:17" s="1" customFormat="1" ht="63" x14ac:dyDescent="0.3">
      <c r="A36" s="265">
        <f>A35+1</f>
        <v>23</v>
      </c>
      <c r="B36" s="277" t="s">
        <v>1587</v>
      </c>
      <c r="C36" s="78" t="s">
        <v>1588</v>
      </c>
      <c r="D36" s="267" t="s">
        <v>1589</v>
      </c>
      <c r="E36" s="78" t="s">
        <v>976</v>
      </c>
      <c r="F36" s="268">
        <v>51000</v>
      </c>
      <c r="G36" s="268">
        <f t="shared" si="3"/>
        <v>51000</v>
      </c>
      <c r="H36" s="268">
        <f t="shared" si="4"/>
        <v>100</v>
      </c>
      <c r="I36" s="268">
        <v>0</v>
      </c>
      <c r="J36" s="269"/>
      <c r="K36" s="267" t="s">
        <v>1809</v>
      </c>
      <c r="L36" s="296"/>
      <c r="M36" s="296"/>
      <c r="N36" s="296"/>
      <c r="O36" s="296"/>
      <c r="P36" s="296"/>
      <c r="Q36" s="344"/>
    </row>
    <row r="37" spans="1:17" s="1" customFormat="1" ht="63" x14ac:dyDescent="0.3">
      <c r="A37" s="265">
        <f>A36+1</f>
        <v>24</v>
      </c>
      <c r="B37" s="277"/>
      <c r="C37" s="78" t="s">
        <v>1114</v>
      </c>
      <c r="D37" s="267" t="s">
        <v>977</v>
      </c>
      <c r="E37" s="78" t="s">
        <v>976</v>
      </c>
      <c r="F37" s="268">
        <v>228399</v>
      </c>
      <c r="G37" s="268">
        <v>228399</v>
      </c>
      <c r="H37" s="268">
        <f t="shared" si="4"/>
        <v>100</v>
      </c>
      <c r="I37" s="268">
        <v>0</v>
      </c>
      <c r="J37" s="269"/>
      <c r="K37" s="267"/>
      <c r="L37" s="296"/>
      <c r="M37" s="296"/>
      <c r="N37" s="296"/>
      <c r="O37" s="296"/>
      <c r="P37" s="296"/>
      <c r="Q37" s="344"/>
    </row>
    <row r="38" spans="1:17" s="1" customFormat="1" ht="18.75" x14ac:dyDescent="0.3">
      <c r="A38" s="265"/>
      <c r="B38" s="271"/>
      <c r="C38" s="272"/>
      <c r="D38" s="271"/>
      <c r="E38" s="271"/>
      <c r="F38" s="273">
        <f>SUM(F32:F37)</f>
        <v>642399</v>
      </c>
      <c r="G38" s="273">
        <v>642.399</v>
      </c>
      <c r="H38" s="273"/>
      <c r="I38" s="273">
        <v>0</v>
      </c>
      <c r="J38" s="274"/>
      <c r="K38" s="271"/>
      <c r="L38" s="281"/>
      <c r="M38" s="281"/>
      <c r="N38" s="281"/>
      <c r="O38" s="281"/>
      <c r="P38" s="281"/>
      <c r="Q38" s="344"/>
    </row>
    <row r="39" spans="1:17" s="138" customFormat="1" ht="17.25" customHeight="1" x14ac:dyDescent="0.25">
      <c r="A39" s="275" t="s">
        <v>65</v>
      </c>
      <c r="B39" s="267"/>
      <c r="C39" s="78"/>
      <c r="D39" s="267"/>
      <c r="E39" s="267"/>
      <c r="F39" s="276"/>
      <c r="G39" s="276"/>
      <c r="H39" s="276"/>
      <c r="I39" s="276"/>
      <c r="J39" s="269"/>
      <c r="K39" s="267"/>
      <c r="L39" s="287"/>
      <c r="M39" s="287"/>
      <c r="N39" s="287"/>
      <c r="O39" s="287"/>
      <c r="P39" s="287"/>
      <c r="Q39" s="347"/>
    </row>
    <row r="40" spans="1:17" ht="63" x14ac:dyDescent="0.25">
      <c r="A40" s="265">
        <f>A37+1</f>
        <v>25</v>
      </c>
      <c r="B40" s="277" t="s">
        <v>984</v>
      </c>
      <c r="C40" s="78" t="s">
        <v>1109</v>
      </c>
      <c r="D40" s="267" t="s">
        <v>1616</v>
      </c>
      <c r="E40" s="267" t="s">
        <v>978</v>
      </c>
      <c r="F40" s="268">
        <v>12040</v>
      </c>
      <c r="G40" s="268">
        <f t="shared" ref="G40:G48" si="5">F40-I40</f>
        <v>12040</v>
      </c>
      <c r="H40" s="268">
        <f t="shared" ref="H40:H48" si="6">G40/F40*100</f>
        <v>100</v>
      </c>
      <c r="I40" s="268">
        <v>0</v>
      </c>
      <c r="J40" s="348">
        <v>39473</v>
      </c>
      <c r="K40" s="267" t="s">
        <v>1045</v>
      </c>
      <c r="L40" s="287"/>
      <c r="M40" s="287"/>
      <c r="N40" s="287"/>
      <c r="O40" s="287"/>
      <c r="P40" s="287"/>
      <c r="Q40" s="211"/>
    </row>
    <row r="41" spans="1:17" s="139" customFormat="1" ht="63" x14ac:dyDescent="0.25">
      <c r="A41" s="265">
        <f t="shared" ref="A41:A61" si="7">A40+1</f>
        <v>26</v>
      </c>
      <c r="B41" s="277" t="s">
        <v>985</v>
      </c>
      <c r="C41" s="78" t="s">
        <v>1110</v>
      </c>
      <c r="D41" s="267" t="s">
        <v>1616</v>
      </c>
      <c r="E41" s="267" t="s">
        <v>978</v>
      </c>
      <c r="F41" s="268">
        <v>25230</v>
      </c>
      <c r="G41" s="268">
        <f t="shared" si="5"/>
        <v>25230</v>
      </c>
      <c r="H41" s="268">
        <f t="shared" si="6"/>
        <v>100</v>
      </c>
      <c r="I41" s="268">
        <v>0</v>
      </c>
      <c r="J41" s="348">
        <v>39683</v>
      </c>
      <c r="K41" s="267"/>
      <c r="L41" s="349"/>
      <c r="M41" s="349"/>
      <c r="N41" s="349"/>
      <c r="O41" s="349"/>
      <c r="P41" s="349"/>
      <c r="Q41" s="350"/>
    </row>
    <row r="42" spans="1:17" ht="63" x14ac:dyDescent="0.25">
      <c r="A42" s="265">
        <f t="shared" si="7"/>
        <v>27</v>
      </c>
      <c r="B42" s="277" t="s">
        <v>986</v>
      </c>
      <c r="C42" s="78" t="s">
        <v>1098</v>
      </c>
      <c r="D42" s="267" t="s">
        <v>1616</v>
      </c>
      <c r="E42" s="267" t="s">
        <v>978</v>
      </c>
      <c r="F42" s="268">
        <v>11875.95</v>
      </c>
      <c r="G42" s="268">
        <f t="shared" si="5"/>
        <v>11875.95</v>
      </c>
      <c r="H42" s="268">
        <f t="shared" si="6"/>
        <v>100</v>
      </c>
      <c r="I42" s="268">
        <v>0</v>
      </c>
      <c r="J42" s="348">
        <v>39473</v>
      </c>
      <c r="K42" s="267" t="s">
        <v>1045</v>
      </c>
      <c r="L42" s="287"/>
      <c r="M42" s="287"/>
      <c r="N42" s="287"/>
      <c r="O42" s="287"/>
      <c r="P42" s="287"/>
      <c r="Q42" s="211"/>
    </row>
    <row r="43" spans="1:17" ht="65.25" customHeight="1" x14ac:dyDescent="0.25">
      <c r="A43" s="265">
        <f t="shared" si="7"/>
        <v>28</v>
      </c>
      <c r="B43" s="277" t="s">
        <v>987</v>
      </c>
      <c r="C43" s="78" t="s">
        <v>1099</v>
      </c>
      <c r="D43" s="267" t="s">
        <v>1616</v>
      </c>
      <c r="E43" s="267" t="s">
        <v>978</v>
      </c>
      <c r="F43" s="268">
        <v>11875.95</v>
      </c>
      <c r="G43" s="268">
        <f t="shared" si="5"/>
        <v>11875.95</v>
      </c>
      <c r="H43" s="268">
        <f t="shared" si="6"/>
        <v>100</v>
      </c>
      <c r="I43" s="268">
        <v>0</v>
      </c>
      <c r="J43" s="348">
        <v>39473</v>
      </c>
      <c r="K43" s="267" t="s">
        <v>1045</v>
      </c>
      <c r="L43" s="287"/>
      <c r="M43" s="287"/>
      <c r="N43" s="287"/>
      <c r="O43" s="287"/>
      <c r="P43" s="287"/>
      <c r="Q43" s="211"/>
    </row>
    <row r="44" spans="1:17" ht="65.25" customHeight="1" x14ac:dyDescent="0.25">
      <c r="A44" s="265">
        <f t="shared" si="7"/>
        <v>29</v>
      </c>
      <c r="B44" s="277" t="s">
        <v>988</v>
      </c>
      <c r="C44" s="78" t="s">
        <v>1112</v>
      </c>
      <c r="D44" s="267" t="s">
        <v>1616</v>
      </c>
      <c r="E44" s="267" t="s">
        <v>978</v>
      </c>
      <c r="F44" s="268">
        <v>10510</v>
      </c>
      <c r="G44" s="268">
        <f t="shared" si="5"/>
        <v>10510</v>
      </c>
      <c r="H44" s="268">
        <f t="shared" si="6"/>
        <v>100</v>
      </c>
      <c r="I44" s="268">
        <v>0</v>
      </c>
      <c r="J44" s="348">
        <v>39473</v>
      </c>
      <c r="K44" s="267" t="s">
        <v>1045</v>
      </c>
      <c r="L44" s="287"/>
      <c r="M44" s="287"/>
      <c r="N44" s="287"/>
      <c r="O44" s="287"/>
      <c r="P44" s="287"/>
      <c r="Q44" s="211"/>
    </row>
    <row r="45" spans="1:17" ht="63" x14ac:dyDescent="0.25">
      <c r="A45" s="265">
        <f t="shared" si="7"/>
        <v>30</v>
      </c>
      <c r="B45" s="277" t="s">
        <v>989</v>
      </c>
      <c r="C45" s="78" t="s">
        <v>1100</v>
      </c>
      <c r="D45" s="267" t="s">
        <v>1616</v>
      </c>
      <c r="E45" s="267" t="s">
        <v>978</v>
      </c>
      <c r="F45" s="268">
        <v>5760</v>
      </c>
      <c r="G45" s="268">
        <f t="shared" si="5"/>
        <v>5760</v>
      </c>
      <c r="H45" s="268">
        <f t="shared" si="6"/>
        <v>100</v>
      </c>
      <c r="I45" s="268">
        <v>0</v>
      </c>
      <c r="J45" s="348">
        <v>40428</v>
      </c>
      <c r="K45" s="267"/>
      <c r="L45" s="287"/>
      <c r="M45" s="287"/>
      <c r="N45" s="287"/>
      <c r="O45" s="287"/>
      <c r="P45" s="287"/>
      <c r="Q45" s="211"/>
    </row>
    <row r="46" spans="1:17" s="329" customFormat="1" ht="48.75" customHeight="1" x14ac:dyDescent="0.25">
      <c r="A46" s="265">
        <f>A45+1</f>
        <v>31</v>
      </c>
      <c r="B46" s="277" t="s">
        <v>990</v>
      </c>
      <c r="C46" s="78" t="s">
        <v>1113</v>
      </c>
      <c r="D46" s="267" t="s">
        <v>1616</v>
      </c>
      <c r="E46" s="267" t="s">
        <v>978</v>
      </c>
      <c r="F46" s="268">
        <v>8900</v>
      </c>
      <c r="G46" s="268">
        <f t="shared" si="5"/>
        <v>8900</v>
      </c>
      <c r="H46" s="268">
        <f t="shared" si="6"/>
        <v>100</v>
      </c>
      <c r="I46" s="268">
        <v>0</v>
      </c>
      <c r="J46" s="348">
        <v>39778</v>
      </c>
      <c r="K46" s="267"/>
      <c r="L46" s="287"/>
      <c r="M46" s="287"/>
      <c r="N46" s="287"/>
      <c r="O46" s="287"/>
      <c r="P46" s="287"/>
      <c r="Q46" s="211"/>
    </row>
    <row r="47" spans="1:17" ht="63" x14ac:dyDescent="0.25">
      <c r="A47" s="265">
        <f>A46+1</f>
        <v>32</v>
      </c>
      <c r="B47" s="277" t="s">
        <v>991</v>
      </c>
      <c r="C47" s="78" t="s">
        <v>1101</v>
      </c>
      <c r="D47" s="267" t="s">
        <v>1616</v>
      </c>
      <c r="E47" s="267" t="s">
        <v>978</v>
      </c>
      <c r="F47" s="268">
        <v>4142.9399999999996</v>
      </c>
      <c r="G47" s="268">
        <f t="shared" si="5"/>
        <v>4142.9399999999996</v>
      </c>
      <c r="H47" s="268">
        <f t="shared" si="6"/>
        <v>100</v>
      </c>
      <c r="I47" s="268">
        <v>0</v>
      </c>
      <c r="J47" s="348">
        <v>39473</v>
      </c>
      <c r="K47" s="267" t="s">
        <v>1045</v>
      </c>
      <c r="L47" s="287"/>
      <c r="M47" s="287"/>
      <c r="N47" s="287"/>
      <c r="O47" s="287"/>
      <c r="P47" s="287"/>
      <c r="Q47" s="211"/>
    </row>
    <row r="48" spans="1:17" ht="63" x14ac:dyDescent="0.25">
      <c r="A48" s="265">
        <f t="shared" si="7"/>
        <v>33</v>
      </c>
      <c r="B48" s="277" t="s">
        <v>992</v>
      </c>
      <c r="C48" s="78" t="s">
        <v>1102</v>
      </c>
      <c r="D48" s="267" t="s">
        <v>1616</v>
      </c>
      <c r="E48" s="267" t="s">
        <v>978</v>
      </c>
      <c r="F48" s="268">
        <v>58000</v>
      </c>
      <c r="G48" s="268">
        <f t="shared" si="5"/>
        <v>58000</v>
      </c>
      <c r="H48" s="268">
        <f t="shared" si="6"/>
        <v>100</v>
      </c>
      <c r="I48" s="268">
        <v>0</v>
      </c>
      <c r="J48" s="348">
        <v>40499</v>
      </c>
      <c r="K48" s="267"/>
      <c r="L48" s="287"/>
      <c r="M48" s="287"/>
      <c r="N48" s="287"/>
      <c r="O48" s="287"/>
      <c r="P48" s="287"/>
      <c r="Q48" s="211"/>
    </row>
    <row r="49" spans="1:17" s="139" customFormat="1" ht="63" x14ac:dyDescent="0.25">
      <c r="A49" s="265">
        <f t="shared" si="7"/>
        <v>34</v>
      </c>
      <c r="B49" s="277" t="s">
        <v>993</v>
      </c>
      <c r="C49" s="78" t="s">
        <v>1103</v>
      </c>
      <c r="D49" s="267" t="s">
        <v>1616</v>
      </c>
      <c r="E49" s="267" t="s">
        <v>978</v>
      </c>
      <c r="F49" s="268">
        <v>15096</v>
      </c>
      <c r="G49" s="268">
        <f t="shared" ref="G49:G60" si="8">F49-I49</f>
        <v>15096</v>
      </c>
      <c r="H49" s="268">
        <f t="shared" ref="H49:H61" si="9">G49/F49*100</f>
        <v>100</v>
      </c>
      <c r="I49" s="268">
        <v>0</v>
      </c>
      <c r="J49" s="348">
        <v>39473</v>
      </c>
      <c r="K49" s="267" t="s">
        <v>1045</v>
      </c>
      <c r="L49" s="349"/>
      <c r="M49" s="349"/>
      <c r="N49" s="349"/>
      <c r="O49" s="349"/>
      <c r="P49" s="349"/>
      <c r="Q49" s="350"/>
    </row>
    <row r="50" spans="1:17" s="330" customFormat="1" ht="63" x14ac:dyDescent="0.25">
      <c r="A50" s="265">
        <f t="shared" si="7"/>
        <v>35</v>
      </c>
      <c r="B50" s="277" t="s">
        <v>994</v>
      </c>
      <c r="C50" s="78" t="s">
        <v>1104</v>
      </c>
      <c r="D50" s="267" t="s">
        <v>1616</v>
      </c>
      <c r="E50" s="267" t="s">
        <v>978</v>
      </c>
      <c r="F50" s="268">
        <v>9465.6</v>
      </c>
      <c r="G50" s="268">
        <f t="shared" si="8"/>
        <v>9465.6</v>
      </c>
      <c r="H50" s="268">
        <f t="shared" si="9"/>
        <v>100</v>
      </c>
      <c r="I50" s="268">
        <v>0</v>
      </c>
      <c r="J50" s="348">
        <v>39473</v>
      </c>
      <c r="K50" s="267" t="s">
        <v>1045</v>
      </c>
      <c r="L50" s="349"/>
      <c r="M50" s="349"/>
      <c r="N50" s="349"/>
      <c r="O50" s="349"/>
      <c r="P50" s="349"/>
      <c r="Q50" s="350"/>
    </row>
    <row r="51" spans="1:17" s="139" customFormat="1" ht="63" x14ac:dyDescent="0.25">
      <c r="A51" s="265">
        <f t="shared" si="7"/>
        <v>36</v>
      </c>
      <c r="B51" s="277" t="s">
        <v>995</v>
      </c>
      <c r="C51" s="78" t="s">
        <v>1105</v>
      </c>
      <c r="D51" s="267" t="s">
        <v>1616</v>
      </c>
      <c r="E51" s="267" t="s">
        <v>978</v>
      </c>
      <c r="F51" s="268">
        <v>17226.57</v>
      </c>
      <c r="G51" s="268">
        <f t="shared" si="8"/>
        <v>17226.57</v>
      </c>
      <c r="H51" s="268">
        <f t="shared" si="9"/>
        <v>100</v>
      </c>
      <c r="I51" s="268">
        <v>0</v>
      </c>
      <c r="J51" s="348">
        <v>39473</v>
      </c>
      <c r="K51" s="267" t="s">
        <v>1045</v>
      </c>
      <c r="L51" s="349"/>
      <c r="M51" s="349"/>
      <c r="N51" s="349"/>
      <c r="O51" s="349"/>
      <c r="P51" s="349"/>
      <c r="Q51" s="350"/>
    </row>
    <row r="52" spans="1:17" s="329" customFormat="1" ht="63" x14ac:dyDescent="0.25">
      <c r="A52" s="265">
        <f t="shared" si="7"/>
        <v>37</v>
      </c>
      <c r="B52" s="277" t="s">
        <v>996</v>
      </c>
      <c r="C52" s="78" t="s">
        <v>1106</v>
      </c>
      <c r="D52" s="267" t="s">
        <v>1616</v>
      </c>
      <c r="E52" s="267" t="s">
        <v>978</v>
      </c>
      <c r="F52" s="268">
        <v>1605</v>
      </c>
      <c r="G52" s="268">
        <f t="shared" si="8"/>
        <v>1605</v>
      </c>
      <c r="H52" s="268">
        <f t="shared" si="9"/>
        <v>100</v>
      </c>
      <c r="I52" s="268">
        <v>0</v>
      </c>
      <c r="J52" s="348">
        <v>39473</v>
      </c>
      <c r="K52" s="267" t="s">
        <v>1045</v>
      </c>
      <c r="L52" s="287"/>
      <c r="M52" s="287"/>
      <c r="N52" s="287"/>
      <c r="O52" s="287"/>
      <c r="P52" s="287"/>
      <c r="Q52" s="211"/>
    </row>
    <row r="53" spans="1:17" s="330" customFormat="1" ht="48.75" customHeight="1" x14ac:dyDescent="0.25">
      <c r="A53" s="265">
        <f>A52+1</f>
        <v>38</v>
      </c>
      <c r="B53" s="277" t="s">
        <v>997</v>
      </c>
      <c r="C53" s="78" t="s">
        <v>1111</v>
      </c>
      <c r="D53" s="267" t="s">
        <v>1616</v>
      </c>
      <c r="E53" s="267" t="s">
        <v>978</v>
      </c>
      <c r="F53" s="268">
        <v>18950</v>
      </c>
      <c r="G53" s="268">
        <f t="shared" si="8"/>
        <v>18950</v>
      </c>
      <c r="H53" s="268">
        <f t="shared" si="9"/>
        <v>100</v>
      </c>
      <c r="I53" s="268">
        <v>0</v>
      </c>
      <c r="J53" s="348">
        <v>39683</v>
      </c>
      <c r="K53" s="267"/>
      <c r="L53" s="349"/>
      <c r="M53" s="349"/>
      <c r="N53" s="349"/>
      <c r="O53" s="349"/>
      <c r="P53" s="349"/>
      <c r="Q53" s="350"/>
    </row>
    <row r="54" spans="1:17" s="329" customFormat="1" ht="48.75" customHeight="1" x14ac:dyDescent="0.25">
      <c r="A54" s="265">
        <f t="shared" si="7"/>
        <v>39</v>
      </c>
      <c r="B54" s="277" t="s">
        <v>998</v>
      </c>
      <c r="C54" s="78" t="s">
        <v>1107</v>
      </c>
      <c r="D54" s="267" t="s">
        <v>1616</v>
      </c>
      <c r="E54" s="267" t="s">
        <v>978</v>
      </c>
      <c r="F54" s="268">
        <v>21676.81</v>
      </c>
      <c r="G54" s="268">
        <f t="shared" si="8"/>
        <v>21676.81</v>
      </c>
      <c r="H54" s="268">
        <f t="shared" si="9"/>
        <v>100</v>
      </c>
      <c r="I54" s="268">
        <v>0</v>
      </c>
      <c r="J54" s="348">
        <v>39473</v>
      </c>
      <c r="K54" s="267" t="s">
        <v>1045</v>
      </c>
      <c r="L54" s="287"/>
      <c r="M54" s="287"/>
      <c r="N54" s="287"/>
      <c r="O54" s="287"/>
      <c r="P54" s="287"/>
      <c r="Q54" s="211"/>
    </row>
    <row r="55" spans="1:17" s="139" customFormat="1" ht="63" x14ac:dyDescent="0.25">
      <c r="A55" s="265">
        <f t="shared" si="7"/>
        <v>40</v>
      </c>
      <c r="B55" s="277" t="s">
        <v>999</v>
      </c>
      <c r="C55" s="78" t="s">
        <v>1108</v>
      </c>
      <c r="D55" s="267" t="s">
        <v>1616</v>
      </c>
      <c r="E55" s="267" t="s">
        <v>978</v>
      </c>
      <c r="F55" s="268">
        <v>8423</v>
      </c>
      <c r="G55" s="268">
        <f t="shared" si="8"/>
        <v>8423</v>
      </c>
      <c r="H55" s="268">
        <f t="shared" si="9"/>
        <v>100</v>
      </c>
      <c r="I55" s="268">
        <v>0</v>
      </c>
      <c r="J55" s="351">
        <v>39473</v>
      </c>
      <c r="K55" s="267" t="s">
        <v>1045</v>
      </c>
      <c r="L55" s="349"/>
      <c r="M55" s="349"/>
      <c r="N55" s="349"/>
      <c r="O55" s="349"/>
      <c r="P55" s="349"/>
      <c r="Q55" s="350"/>
    </row>
    <row r="56" spans="1:17" s="139" customFormat="1" ht="63" x14ac:dyDescent="0.25">
      <c r="A56" s="265">
        <f t="shared" si="7"/>
        <v>41</v>
      </c>
      <c r="B56" s="277" t="s">
        <v>1623</v>
      </c>
      <c r="C56" s="78" t="s">
        <v>1622</v>
      </c>
      <c r="D56" s="267" t="s">
        <v>1616</v>
      </c>
      <c r="E56" s="267" t="s">
        <v>978</v>
      </c>
      <c r="F56" s="268">
        <v>76000</v>
      </c>
      <c r="G56" s="268">
        <v>50666.400000000001</v>
      </c>
      <c r="H56" s="268">
        <f t="shared" si="9"/>
        <v>66.666315789473686</v>
      </c>
      <c r="I56" s="268" t="s">
        <v>1941</v>
      </c>
      <c r="J56" s="352">
        <v>2013</v>
      </c>
      <c r="K56" s="267"/>
      <c r="L56" s="349"/>
      <c r="M56" s="349"/>
      <c r="N56" s="349"/>
      <c r="O56" s="349"/>
      <c r="P56" s="349"/>
      <c r="Q56" s="350"/>
    </row>
    <row r="57" spans="1:17" s="139" customFormat="1" ht="63" x14ac:dyDescent="0.25">
      <c r="A57" s="265">
        <f t="shared" si="7"/>
        <v>42</v>
      </c>
      <c r="B57" s="277" t="s">
        <v>1624</v>
      </c>
      <c r="C57" s="78" t="s">
        <v>1621</v>
      </c>
      <c r="D57" s="267" t="s">
        <v>1616</v>
      </c>
      <c r="E57" s="267" t="s">
        <v>978</v>
      </c>
      <c r="F57" s="268">
        <v>58374</v>
      </c>
      <c r="G57" s="268">
        <f t="shared" si="8"/>
        <v>58374</v>
      </c>
      <c r="H57" s="268">
        <f t="shared" si="9"/>
        <v>100</v>
      </c>
      <c r="I57" s="268">
        <v>0</v>
      </c>
      <c r="J57" s="352">
        <v>2013</v>
      </c>
      <c r="K57" s="267"/>
      <c r="L57" s="349"/>
      <c r="M57" s="349"/>
      <c r="N57" s="349"/>
      <c r="O57" s="349"/>
      <c r="P57" s="349"/>
      <c r="Q57" s="350"/>
    </row>
    <row r="58" spans="1:17" s="139" customFormat="1" ht="63" x14ac:dyDescent="0.25">
      <c r="A58" s="265">
        <f t="shared" si="7"/>
        <v>43</v>
      </c>
      <c r="B58" s="277" t="s">
        <v>1625</v>
      </c>
      <c r="C58" s="78" t="s">
        <v>1620</v>
      </c>
      <c r="D58" s="267" t="s">
        <v>1616</v>
      </c>
      <c r="E58" s="267" t="s">
        <v>978</v>
      </c>
      <c r="F58" s="268">
        <v>96800</v>
      </c>
      <c r="G58" s="268">
        <f t="shared" si="8"/>
        <v>96800</v>
      </c>
      <c r="H58" s="268">
        <f t="shared" si="9"/>
        <v>100</v>
      </c>
      <c r="I58" s="268">
        <v>0</v>
      </c>
      <c r="J58" s="352">
        <v>2013</v>
      </c>
      <c r="K58" s="267"/>
      <c r="L58" s="349"/>
      <c r="M58" s="349"/>
      <c r="N58" s="349"/>
      <c r="O58" s="349"/>
      <c r="P58" s="349"/>
      <c r="Q58" s="350"/>
    </row>
    <row r="59" spans="1:17" s="139" customFormat="1" ht="63" x14ac:dyDescent="0.25">
      <c r="A59" s="265">
        <f t="shared" si="7"/>
        <v>44</v>
      </c>
      <c r="B59" s="277" t="s">
        <v>1626</v>
      </c>
      <c r="C59" s="78" t="s">
        <v>1617</v>
      </c>
      <c r="D59" s="267" t="s">
        <v>1616</v>
      </c>
      <c r="E59" s="267" t="s">
        <v>978</v>
      </c>
      <c r="F59" s="268">
        <v>135900</v>
      </c>
      <c r="G59" s="268">
        <f t="shared" si="8"/>
        <v>81540</v>
      </c>
      <c r="H59" s="268">
        <f t="shared" si="9"/>
        <v>60</v>
      </c>
      <c r="I59" s="268">
        <v>54360</v>
      </c>
      <c r="J59" s="348">
        <v>44196</v>
      </c>
      <c r="K59" s="267"/>
      <c r="L59" s="349"/>
      <c r="M59" s="349"/>
      <c r="N59" s="349"/>
      <c r="O59" s="349"/>
      <c r="P59" s="349"/>
      <c r="Q59" s="350"/>
    </row>
    <row r="60" spans="1:17" s="139" customFormat="1" ht="63" x14ac:dyDescent="0.25">
      <c r="A60" s="265">
        <f t="shared" si="7"/>
        <v>45</v>
      </c>
      <c r="B60" s="277" t="s">
        <v>1627</v>
      </c>
      <c r="C60" s="78" t="s">
        <v>1618</v>
      </c>
      <c r="D60" s="267" t="s">
        <v>1616</v>
      </c>
      <c r="E60" s="267" t="s">
        <v>978</v>
      </c>
      <c r="F60" s="268">
        <v>135900</v>
      </c>
      <c r="G60" s="268">
        <f t="shared" si="8"/>
        <v>81540</v>
      </c>
      <c r="H60" s="268">
        <f t="shared" si="9"/>
        <v>60</v>
      </c>
      <c r="I60" s="268">
        <v>54360</v>
      </c>
      <c r="J60" s="348">
        <v>44196</v>
      </c>
      <c r="K60" s="267"/>
      <c r="L60" s="349"/>
      <c r="M60" s="349"/>
      <c r="N60" s="349"/>
      <c r="O60" s="349"/>
      <c r="P60" s="349"/>
      <c r="Q60" s="350"/>
    </row>
    <row r="61" spans="1:17" s="139" customFormat="1" ht="63" x14ac:dyDescent="0.25">
      <c r="A61" s="265">
        <f t="shared" si="7"/>
        <v>46</v>
      </c>
      <c r="B61" s="277" t="s">
        <v>1630</v>
      </c>
      <c r="C61" s="78" t="s">
        <v>1619</v>
      </c>
      <c r="D61" s="267" t="s">
        <v>1616</v>
      </c>
      <c r="E61" s="267" t="s">
        <v>978</v>
      </c>
      <c r="F61" s="268">
        <v>130000</v>
      </c>
      <c r="G61" s="268">
        <v>78000.12</v>
      </c>
      <c r="H61" s="268">
        <f t="shared" si="9"/>
        <v>60.000092307692299</v>
      </c>
      <c r="I61" s="268">
        <v>51999.88</v>
      </c>
      <c r="J61" s="348">
        <v>44185</v>
      </c>
      <c r="K61" s="267"/>
      <c r="L61" s="349"/>
      <c r="M61" s="349"/>
      <c r="N61" s="349"/>
      <c r="O61" s="349"/>
      <c r="P61" s="349"/>
      <c r="Q61" s="350"/>
    </row>
    <row r="62" spans="1:17" ht="63" x14ac:dyDescent="0.25">
      <c r="A62" s="265">
        <f>A61+1</f>
        <v>47</v>
      </c>
      <c r="B62" s="277" t="s">
        <v>1000</v>
      </c>
      <c r="C62" s="78" t="s">
        <v>1597</v>
      </c>
      <c r="D62" s="267" t="s">
        <v>979</v>
      </c>
      <c r="E62" s="267" t="s">
        <v>978</v>
      </c>
      <c r="F62" s="268">
        <v>7163.65</v>
      </c>
      <c r="G62" s="268">
        <f t="shared" ref="G62:G78" si="10">F62-I62</f>
        <v>7163.65</v>
      </c>
      <c r="H62" s="268">
        <f t="shared" ref="H62:H78" si="11">G62/F62*100</f>
        <v>100</v>
      </c>
      <c r="I62" s="268">
        <v>0</v>
      </c>
      <c r="J62" s="121">
        <v>38607</v>
      </c>
      <c r="K62" s="279" t="s">
        <v>1596</v>
      </c>
      <c r="L62" s="287"/>
      <c r="M62" s="287"/>
      <c r="N62" s="287"/>
      <c r="O62" s="287"/>
      <c r="P62" s="287"/>
      <c r="Q62" s="211"/>
    </row>
    <row r="63" spans="1:17" ht="63" x14ac:dyDescent="0.25">
      <c r="A63" s="265">
        <f t="shared" ref="A63:A82" si="12">A62+1</f>
        <v>48</v>
      </c>
      <c r="B63" s="277" t="s">
        <v>1001</v>
      </c>
      <c r="C63" s="78" t="s">
        <v>1598</v>
      </c>
      <c r="D63" s="267" t="s">
        <v>979</v>
      </c>
      <c r="E63" s="267" t="s">
        <v>978</v>
      </c>
      <c r="F63" s="268">
        <v>3360</v>
      </c>
      <c r="G63" s="268">
        <f t="shared" si="10"/>
        <v>3360</v>
      </c>
      <c r="H63" s="268">
        <f t="shared" si="11"/>
        <v>100</v>
      </c>
      <c r="I63" s="268">
        <v>0</v>
      </c>
      <c r="J63" s="353">
        <v>2004</v>
      </c>
      <c r="K63" s="279" t="s">
        <v>1596</v>
      </c>
      <c r="L63" s="287"/>
      <c r="M63" s="287"/>
      <c r="N63" s="287"/>
      <c r="O63" s="287"/>
      <c r="P63" s="287"/>
      <c r="Q63" s="211"/>
    </row>
    <row r="64" spans="1:17" ht="63" x14ac:dyDescent="0.25">
      <c r="A64" s="265">
        <f>A63+1</f>
        <v>49</v>
      </c>
      <c r="B64" s="277" t="s">
        <v>1002</v>
      </c>
      <c r="C64" s="78" t="s">
        <v>1599</v>
      </c>
      <c r="D64" s="267" t="s">
        <v>979</v>
      </c>
      <c r="E64" s="267" t="s">
        <v>978</v>
      </c>
      <c r="F64" s="268">
        <v>4000</v>
      </c>
      <c r="G64" s="268">
        <f t="shared" si="10"/>
        <v>4000</v>
      </c>
      <c r="H64" s="268">
        <f t="shared" si="11"/>
        <v>100</v>
      </c>
      <c r="I64" s="268">
        <v>0</v>
      </c>
      <c r="J64" s="121">
        <v>39777</v>
      </c>
      <c r="K64" s="279" t="s">
        <v>1596</v>
      </c>
      <c r="L64" s="287"/>
      <c r="M64" s="287"/>
      <c r="N64" s="287"/>
      <c r="O64" s="287"/>
      <c r="P64" s="287"/>
      <c r="Q64" s="211"/>
    </row>
    <row r="65" spans="1:17" ht="63" x14ac:dyDescent="0.25">
      <c r="A65" s="265">
        <f t="shared" si="12"/>
        <v>50</v>
      </c>
      <c r="B65" s="277" t="s">
        <v>1003</v>
      </c>
      <c r="C65" s="78" t="s">
        <v>1600</v>
      </c>
      <c r="D65" s="267" t="s">
        <v>979</v>
      </c>
      <c r="E65" s="267" t="s">
        <v>978</v>
      </c>
      <c r="F65" s="268">
        <v>20110</v>
      </c>
      <c r="G65" s="268">
        <f t="shared" si="10"/>
        <v>20110</v>
      </c>
      <c r="H65" s="268">
        <f t="shared" si="11"/>
        <v>100</v>
      </c>
      <c r="I65" s="268">
        <v>0</v>
      </c>
      <c r="J65" s="121">
        <v>39797</v>
      </c>
      <c r="K65" s="279" t="s">
        <v>1596</v>
      </c>
      <c r="L65" s="287"/>
      <c r="M65" s="287"/>
      <c r="N65" s="287"/>
      <c r="O65" s="287"/>
      <c r="P65" s="287"/>
      <c r="Q65" s="211"/>
    </row>
    <row r="66" spans="1:17" s="329" customFormat="1" ht="48.75" customHeight="1" x14ac:dyDescent="0.25">
      <c r="A66" s="265">
        <f t="shared" si="12"/>
        <v>51</v>
      </c>
      <c r="B66" s="277" t="s">
        <v>1004</v>
      </c>
      <c r="C66" s="78" t="s">
        <v>1601</v>
      </c>
      <c r="D66" s="267" t="s">
        <v>979</v>
      </c>
      <c r="E66" s="267" t="s">
        <v>978</v>
      </c>
      <c r="F66" s="268">
        <v>2800</v>
      </c>
      <c r="G66" s="268">
        <f t="shared" si="10"/>
        <v>2800</v>
      </c>
      <c r="H66" s="268">
        <f t="shared" si="11"/>
        <v>100</v>
      </c>
      <c r="I66" s="268">
        <v>0</v>
      </c>
      <c r="J66" s="353">
        <v>2007</v>
      </c>
      <c r="K66" s="279" t="s">
        <v>1596</v>
      </c>
      <c r="L66" s="287"/>
      <c r="M66" s="287"/>
      <c r="N66" s="287"/>
      <c r="O66" s="287"/>
      <c r="P66" s="287"/>
      <c r="Q66" s="211"/>
    </row>
    <row r="67" spans="1:17" ht="48" customHeight="1" x14ac:dyDescent="0.25">
      <c r="A67" s="265">
        <f t="shared" si="12"/>
        <v>52</v>
      </c>
      <c r="B67" s="277" t="s">
        <v>1005</v>
      </c>
      <c r="C67" s="78" t="s">
        <v>1602</v>
      </c>
      <c r="D67" s="267" t="s">
        <v>979</v>
      </c>
      <c r="E67" s="267" t="s">
        <v>978</v>
      </c>
      <c r="F67" s="268">
        <v>2500</v>
      </c>
      <c r="G67" s="268">
        <f t="shared" si="10"/>
        <v>2500</v>
      </c>
      <c r="H67" s="268">
        <f t="shared" si="11"/>
        <v>100</v>
      </c>
      <c r="I67" s="268">
        <v>0</v>
      </c>
      <c r="J67" s="353">
        <v>2007</v>
      </c>
      <c r="K67" s="279" t="s">
        <v>1596</v>
      </c>
      <c r="L67" s="287"/>
      <c r="M67" s="287"/>
      <c r="N67" s="287"/>
      <c r="O67" s="287"/>
      <c r="P67" s="287"/>
      <c r="Q67" s="211"/>
    </row>
    <row r="68" spans="1:17" ht="63" x14ac:dyDescent="0.25">
      <c r="A68" s="265">
        <f t="shared" si="12"/>
        <v>53</v>
      </c>
      <c r="B68" s="277" t="s">
        <v>1006</v>
      </c>
      <c r="C68" s="78" t="s">
        <v>1603</v>
      </c>
      <c r="D68" s="267" t="s">
        <v>979</v>
      </c>
      <c r="E68" s="267" t="s">
        <v>978</v>
      </c>
      <c r="F68" s="268">
        <v>5600</v>
      </c>
      <c r="G68" s="268">
        <f t="shared" si="10"/>
        <v>5600</v>
      </c>
      <c r="H68" s="268">
        <f t="shared" si="11"/>
        <v>100</v>
      </c>
      <c r="I68" s="268">
        <v>0</v>
      </c>
      <c r="J68" s="121">
        <v>39808</v>
      </c>
      <c r="K68" s="279" t="s">
        <v>1596</v>
      </c>
      <c r="L68" s="287"/>
      <c r="M68" s="287"/>
      <c r="N68" s="287"/>
      <c r="O68" s="287"/>
      <c r="P68" s="287"/>
      <c r="Q68" s="211"/>
    </row>
    <row r="69" spans="1:17" ht="63" x14ac:dyDescent="0.25">
      <c r="A69" s="265">
        <f t="shared" si="12"/>
        <v>54</v>
      </c>
      <c r="B69" s="277" t="s">
        <v>1007</v>
      </c>
      <c r="C69" s="78" t="s">
        <v>1604</v>
      </c>
      <c r="D69" s="267" t="s">
        <v>979</v>
      </c>
      <c r="E69" s="267" t="s">
        <v>978</v>
      </c>
      <c r="F69" s="268">
        <v>2800</v>
      </c>
      <c r="G69" s="268">
        <f t="shared" si="10"/>
        <v>2800</v>
      </c>
      <c r="H69" s="268">
        <f t="shared" si="11"/>
        <v>100</v>
      </c>
      <c r="I69" s="268">
        <v>0</v>
      </c>
      <c r="J69" s="121">
        <v>39790</v>
      </c>
      <c r="K69" s="279" t="s">
        <v>1596</v>
      </c>
      <c r="L69" s="287"/>
      <c r="M69" s="287"/>
      <c r="N69" s="287"/>
      <c r="O69" s="287"/>
      <c r="P69" s="287"/>
      <c r="Q69" s="211"/>
    </row>
    <row r="70" spans="1:17" ht="63" x14ac:dyDescent="0.25">
      <c r="A70" s="265">
        <f t="shared" si="12"/>
        <v>55</v>
      </c>
      <c r="B70" s="277" t="s">
        <v>1008</v>
      </c>
      <c r="C70" s="78" t="s">
        <v>1605</v>
      </c>
      <c r="D70" s="267" t="s">
        <v>979</v>
      </c>
      <c r="E70" s="267" t="s">
        <v>978</v>
      </c>
      <c r="F70" s="268">
        <v>2500</v>
      </c>
      <c r="G70" s="268">
        <f t="shared" si="10"/>
        <v>2500</v>
      </c>
      <c r="H70" s="268">
        <f t="shared" si="11"/>
        <v>100</v>
      </c>
      <c r="I70" s="268">
        <v>0</v>
      </c>
      <c r="J70" s="353">
        <v>2007</v>
      </c>
      <c r="K70" s="279" t="s">
        <v>1596</v>
      </c>
      <c r="L70" s="287"/>
      <c r="M70" s="287"/>
      <c r="N70" s="287"/>
      <c r="O70" s="287"/>
      <c r="P70" s="287"/>
      <c r="Q70" s="211"/>
    </row>
    <row r="71" spans="1:17" ht="63" x14ac:dyDescent="0.25">
      <c r="A71" s="265">
        <f t="shared" si="12"/>
        <v>56</v>
      </c>
      <c r="B71" s="277" t="s">
        <v>1009</v>
      </c>
      <c r="C71" s="78" t="s">
        <v>1606</v>
      </c>
      <c r="D71" s="267" t="s">
        <v>979</v>
      </c>
      <c r="E71" s="267" t="s">
        <v>978</v>
      </c>
      <c r="F71" s="268">
        <v>7569.66</v>
      </c>
      <c r="G71" s="268">
        <f t="shared" si="10"/>
        <v>7569.66</v>
      </c>
      <c r="H71" s="268">
        <f t="shared" si="11"/>
        <v>100</v>
      </c>
      <c r="I71" s="268">
        <v>0</v>
      </c>
      <c r="J71" s="353">
        <v>2005</v>
      </c>
      <c r="K71" s="279" t="s">
        <v>1596</v>
      </c>
      <c r="L71" s="287"/>
      <c r="M71" s="287"/>
      <c r="N71" s="287"/>
      <c r="O71" s="287"/>
      <c r="P71" s="287"/>
      <c r="Q71" s="211"/>
    </row>
    <row r="72" spans="1:17" ht="63" x14ac:dyDescent="0.25">
      <c r="A72" s="265">
        <f>A71+1</f>
        <v>57</v>
      </c>
      <c r="B72" s="277" t="s">
        <v>1010</v>
      </c>
      <c r="C72" s="78" t="s">
        <v>1607</v>
      </c>
      <c r="D72" s="267" t="s">
        <v>979</v>
      </c>
      <c r="E72" s="267" t="s">
        <v>978</v>
      </c>
      <c r="F72" s="268">
        <v>3000</v>
      </c>
      <c r="G72" s="268">
        <f t="shared" si="10"/>
        <v>3000</v>
      </c>
      <c r="H72" s="268">
        <f t="shared" si="11"/>
        <v>100</v>
      </c>
      <c r="I72" s="268">
        <v>0</v>
      </c>
      <c r="J72" s="353">
        <v>2007</v>
      </c>
      <c r="K72" s="279" t="s">
        <v>1596</v>
      </c>
      <c r="L72" s="287"/>
      <c r="M72" s="287"/>
      <c r="N72" s="287"/>
      <c r="O72" s="287"/>
      <c r="P72" s="287"/>
      <c r="Q72" s="211"/>
    </row>
    <row r="73" spans="1:17" ht="63" x14ac:dyDescent="0.25">
      <c r="A73" s="265">
        <f t="shared" si="12"/>
        <v>58</v>
      </c>
      <c r="B73" s="277" t="s">
        <v>1011</v>
      </c>
      <c r="C73" s="78" t="s">
        <v>1608</v>
      </c>
      <c r="D73" s="267" t="s">
        <v>979</v>
      </c>
      <c r="E73" s="267" t="s">
        <v>978</v>
      </c>
      <c r="F73" s="268">
        <v>4140</v>
      </c>
      <c r="G73" s="268">
        <f t="shared" si="10"/>
        <v>4140</v>
      </c>
      <c r="H73" s="268">
        <f t="shared" si="11"/>
        <v>100</v>
      </c>
      <c r="I73" s="268">
        <v>0</v>
      </c>
      <c r="J73" s="121">
        <v>39811</v>
      </c>
      <c r="K73" s="279" t="s">
        <v>1596</v>
      </c>
      <c r="L73" s="287"/>
      <c r="M73" s="287"/>
      <c r="N73" s="287"/>
      <c r="O73" s="287"/>
      <c r="P73" s="287"/>
      <c r="Q73" s="211"/>
    </row>
    <row r="74" spans="1:17" ht="63" x14ac:dyDescent="0.25">
      <c r="A74" s="265">
        <f t="shared" si="12"/>
        <v>59</v>
      </c>
      <c r="B74" s="277" t="s">
        <v>1012</v>
      </c>
      <c r="C74" s="78" t="s">
        <v>1609</v>
      </c>
      <c r="D74" s="267" t="s">
        <v>979</v>
      </c>
      <c r="E74" s="267" t="s">
        <v>978</v>
      </c>
      <c r="F74" s="268">
        <v>6150</v>
      </c>
      <c r="G74" s="268">
        <f t="shared" si="10"/>
        <v>6150</v>
      </c>
      <c r="H74" s="268">
        <f t="shared" si="11"/>
        <v>100</v>
      </c>
      <c r="I74" s="268">
        <v>0</v>
      </c>
      <c r="J74" s="353">
        <v>2007</v>
      </c>
      <c r="K74" s="279" t="s">
        <v>1596</v>
      </c>
      <c r="L74" s="287"/>
      <c r="M74" s="287"/>
      <c r="N74" s="287"/>
      <c r="O74" s="287"/>
      <c r="P74" s="287"/>
      <c r="Q74" s="211"/>
    </row>
    <row r="75" spans="1:17" ht="63" x14ac:dyDescent="0.25">
      <c r="A75" s="265">
        <f t="shared" si="12"/>
        <v>60</v>
      </c>
      <c r="B75" s="277" t="s">
        <v>1013</v>
      </c>
      <c r="C75" s="78" t="s">
        <v>1610</v>
      </c>
      <c r="D75" s="267" t="s">
        <v>979</v>
      </c>
      <c r="E75" s="267" t="s">
        <v>978</v>
      </c>
      <c r="F75" s="268">
        <v>3654</v>
      </c>
      <c r="G75" s="268">
        <f t="shared" si="10"/>
        <v>3654</v>
      </c>
      <c r="H75" s="268">
        <f t="shared" si="11"/>
        <v>100</v>
      </c>
      <c r="I75" s="268">
        <v>0</v>
      </c>
      <c r="J75" s="353">
        <v>2007</v>
      </c>
      <c r="K75" s="279" t="s">
        <v>1596</v>
      </c>
      <c r="L75" s="287"/>
      <c r="M75" s="287"/>
      <c r="N75" s="287"/>
      <c r="O75" s="287"/>
      <c r="P75" s="287"/>
      <c r="Q75" s="211"/>
    </row>
    <row r="76" spans="1:17" ht="78.75" x14ac:dyDescent="0.25">
      <c r="A76" s="265">
        <f t="shared" si="12"/>
        <v>61</v>
      </c>
      <c r="B76" s="277" t="s">
        <v>1014</v>
      </c>
      <c r="C76" s="78" t="s">
        <v>1096</v>
      </c>
      <c r="D76" s="267" t="s">
        <v>979</v>
      </c>
      <c r="E76" s="267" t="s">
        <v>978</v>
      </c>
      <c r="F76" s="268">
        <v>6000</v>
      </c>
      <c r="G76" s="268">
        <f t="shared" si="10"/>
        <v>6000</v>
      </c>
      <c r="H76" s="268">
        <f t="shared" si="11"/>
        <v>100</v>
      </c>
      <c r="I76" s="268">
        <v>0</v>
      </c>
      <c r="J76" s="121">
        <v>40906</v>
      </c>
      <c r="K76" s="279"/>
      <c r="L76" s="287"/>
      <c r="M76" s="287"/>
      <c r="N76" s="287"/>
      <c r="O76" s="287"/>
      <c r="P76" s="287"/>
      <c r="Q76" s="211"/>
    </row>
    <row r="77" spans="1:17" ht="78.75" x14ac:dyDescent="0.25">
      <c r="A77" s="265">
        <f t="shared" si="12"/>
        <v>62</v>
      </c>
      <c r="B77" s="277" t="s">
        <v>1015</v>
      </c>
      <c r="C77" s="78" t="s">
        <v>1611</v>
      </c>
      <c r="D77" s="267" t="s">
        <v>979</v>
      </c>
      <c r="E77" s="267" t="s">
        <v>978</v>
      </c>
      <c r="F77" s="268">
        <v>20900</v>
      </c>
      <c r="G77" s="268">
        <f t="shared" si="10"/>
        <v>20900</v>
      </c>
      <c r="H77" s="268">
        <f t="shared" si="11"/>
        <v>100</v>
      </c>
      <c r="I77" s="268">
        <v>0</v>
      </c>
      <c r="J77" s="121">
        <v>40906</v>
      </c>
      <c r="K77" s="279" t="s">
        <v>1596</v>
      </c>
      <c r="L77" s="287"/>
      <c r="M77" s="287"/>
      <c r="N77" s="287"/>
      <c r="O77" s="287"/>
      <c r="P77" s="287"/>
      <c r="Q77" s="211"/>
    </row>
    <row r="78" spans="1:17" ht="63" x14ac:dyDescent="0.25">
      <c r="A78" s="265">
        <f t="shared" si="12"/>
        <v>63</v>
      </c>
      <c r="B78" s="277" t="s">
        <v>1016</v>
      </c>
      <c r="C78" s="78" t="s">
        <v>1612</v>
      </c>
      <c r="D78" s="267" t="s">
        <v>979</v>
      </c>
      <c r="E78" s="267" t="s">
        <v>978</v>
      </c>
      <c r="F78" s="268">
        <v>8100</v>
      </c>
      <c r="G78" s="268">
        <f t="shared" si="10"/>
        <v>8100</v>
      </c>
      <c r="H78" s="268">
        <f t="shared" si="11"/>
        <v>100</v>
      </c>
      <c r="I78" s="268">
        <v>0</v>
      </c>
      <c r="J78" s="121">
        <v>40835</v>
      </c>
      <c r="K78" s="279" t="s">
        <v>1596</v>
      </c>
      <c r="L78" s="287"/>
      <c r="M78" s="287"/>
      <c r="N78" s="287"/>
      <c r="O78" s="287"/>
      <c r="P78" s="287"/>
      <c r="Q78" s="211"/>
    </row>
    <row r="79" spans="1:17" ht="63" x14ac:dyDescent="0.25">
      <c r="A79" s="265">
        <f>A78+1</f>
        <v>64</v>
      </c>
      <c r="B79" s="277" t="s">
        <v>1017</v>
      </c>
      <c r="C79" s="78" t="s">
        <v>1613</v>
      </c>
      <c r="D79" s="267" t="s">
        <v>980</v>
      </c>
      <c r="E79" s="267" t="s">
        <v>978</v>
      </c>
      <c r="F79" s="268">
        <v>3360</v>
      </c>
      <c r="G79" s="268">
        <f t="shared" ref="G79:G84" si="13">F79-I79</f>
        <v>3360</v>
      </c>
      <c r="H79" s="268">
        <f t="shared" ref="H79:H84" si="14">G79/F79*100</f>
        <v>100</v>
      </c>
      <c r="I79" s="268">
        <v>0</v>
      </c>
      <c r="J79" s="354">
        <v>2004</v>
      </c>
      <c r="K79" s="279" t="s">
        <v>1596</v>
      </c>
      <c r="L79" s="287"/>
      <c r="M79" s="287"/>
      <c r="N79" s="287"/>
      <c r="O79" s="287"/>
      <c r="P79" s="287"/>
      <c r="Q79" s="211"/>
    </row>
    <row r="80" spans="1:17" ht="63" x14ac:dyDescent="0.25">
      <c r="A80" s="265">
        <f t="shared" si="12"/>
        <v>65</v>
      </c>
      <c r="B80" s="277" t="s">
        <v>1018</v>
      </c>
      <c r="C80" s="78" t="s">
        <v>1614</v>
      </c>
      <c r="D80" s="267" t="s">
        <v>980</v>
      </c>
      <c r="E80" s="267" t="s">
        <v>978</v>
      </c>
      <c r="F80" s="268">
        <v>7000</v>
      </c>
      <c r="G80" s="268">
        <f t="shared" si="13"/>
        <v>7000</v>
      </c>
      <c r="H80" s="268">
        <f t="shared" si="14"/>
        <v>100</v>
      </c>
      <c r="I80" s="268">
        <v>0</v>
      </c>
      <c r="J80" s="354">
        <v>2007</v>
      </c>
      <c r="K80" s="279" t="s">
        <v>1596</v>
      </c>
      <c r="L80" s="287"/>
      <c r="M80" s="287"/>
      <c r="N80" s="287"/>
      <c r="O80" s="287"/>
      <c r="P80" s="287"/>
      <c r="Q80" s="211"/>
    </row>
    <row r="81" spans="1:17" ht="63" x14ac:dyDescent="0.25">
      <c r="A81" s="265">
        <f t="shared" si="12"/>
        <v>66</v>
      </c>
      <c r="B81" s="277" t="s">
        <v>1019</v>
      </c>
      <c r="C81" s="78" t="s">
        <v>1615</v>
      </c>
      <c r="D81" s="267" t="s">
        <v>980</v>
      </c>
      <c r="E81" s="267" t="s">
        <v>978</v>
      </c>
      <c r="F81" s="268">
        <v>4297.6000000000004</v>
      </c>
      <c r="G81" s="268">
        <f t="shared" si="13"/>
        <v>4297.6000000000004</v>
      </c>
      <c r="H81" s="268">
        <f t="shared" si="14"/>
        <v>100</v>
      </c>
      <c r="I81" s="268">
        <v>0</v>
      </c>
      <c r="J81" s="354">
        <v>2003</v>
      </c>
      <c r="K81" s="279" t="s">
        <v>1596</v>
      </c>
      <c r="L81" s="287"/>
      <c r="M81" s="287"/>
      <c r="N81" s="287"/>
      <c r="O81" s="287"/>
      <c r="P81" s="287"/>
      <c r="Q81" s="211"/>
    </row>
    <row r="82" spans="1:17" s="329" customFormat="1" ht="78.75" x14ac:dyDescent="0.25">
      <c r="A82" s="265">
        <f t="shared" si="12"/>
        <v>67</v>
      </c>
      <c r="B82" s="277" t="s">
        <v>1020</v>
      </c>
      <c r="C82" s="78" t="s">
        <v>1095</v>
      </c>
      <c r="D82" s="267" t="s">
        <v>981</v>
      </c>
      <c r="E82" s="267" t="s">
        <v>978</v>
      </c>
      <c r="F82" s="268">
        <v>3360</v>
      </c>
      <c r="G82" s="268">
        <f t="shared" si="13"/>
        <v>3360</v>
      </c>
      <c r="H82" s="268">
        <f t="shared" si="14"/>
        <v>100</v>
      </c>
      <c r="I82" s="268">
        <v>0</v>
      </c>
      <c r="J82" s="353">
        <v>2004</v>
      </c>
      <c r="K82" s="279" t="s">
        <v>1596</v>
      </c>
      <c r="L82" s="287"/>
      <c r="M82" s="287"/>
      <c r="N82" s="287"/>
      <c r="O82" s="287"/>
      <c r="P82" s="287"/>
      <c r="Q82" s="211"/>
    </row>
    <row r="83" spans="1:17" ht="47.25" x14ac:dyDescent="0.25">
      <c r="A83" s="265">
        <f>A82+1</f>
        <v>68</v>
      </c>
      <c r="B83" s="277"/>
      <c r="C83" s="78" t="s">
        <v>1097</v>
      </c>
      <c r="D83" s="267"/>
      <c r="E83" s="267" t="s">
        <v>978</v>
      </c>
      <c r="F83" s="268">
        <v>1453524.27</v>
      </c>
      <c r="G83" s="268">
        <f t="shared" si="13"/>
        <v>1453524.27</v>
      </c>
      <c r="H83" s="268">
        <f t="shared" si="14"/>
        <v>100</v>
      </c>
      <c r="I83" s="268">
        <v>0</v>
      </c>
      <c r="J83" s="121"/>
      <c r="K83" s="279" t="s">
        <v>1596</v>
      </c>
      <c r="L83" s="287"/>
      <c r="M83" s="287"/>
      <c r="N83" s="287"/>
      <c r="O83" s="287"/>
      <c r="P83" s="287"/>
      <c r="Q83" s="211"/>
    </row>
    <row r="84" spans="1:17" ht="47.25" x14ac:dyDescent="0.25">
      <c r="A84" s="265">
        <f>A83+1</f>
        <v>69</v>
      </c>
      <c r="B84" s="277"/>
      <c r="C84" s="355" t="s">
        <v>1114</v>
      </c>
      <c r="D84" s="267"/>
      <c r="E84" s="267" t="s">
        <v>978</v>
      </c>
      <c r="F84" s="268">
        <v>5157969.53</v>
      </c>
      <c r="G84" s="268">
        <f t="shared" si="13"/>
        <v>3628220.6500000004</v>
      </c>
      <c r="H84" s="268">
        <f t="shared" si="14"/>
        <v>70.342033408638613</v>
      </c>
      <c r="I84" s="268">
        <v>1529748.88</v>
      </c>
      <c r="J84" s="121"/>
      <c r="K84" s="279" t="s">
        <v>1596</v>
      </c>
      <c r="L84" s="287"/>
      <c r="M84" s="287"/>
      <c r="N84" s="287"/>
      <c r="O84" s="287"/>
      <c r="P84" s="287"/>
      <c r="Q84" s="211"/>
    </row>
    <row r="85" spans="1:17" ht="15.75" x14ac:dyDescent="0.25">
      <c r="A85" s="265"/>
      <c r="B85" s="280"/>
      <c r="C85" s="272"/>
      <c r="D85" s="356"/>
      <c r="E85" s="356"/>
      <c r="F85" s="273">
        <f>SUM(F40:F84)</f>
        <v>7613610.5300000003</v>
      </c>
      <c r="G85" s="273"/>
      <c r="H85" s="273"/>
      <c r="I85" s="273">
        <v>1715802.36</v>
      </c>
      <c r="J85" s="274"/>
      <c r="K85" s="271"/>
      <c r="L85" s="281"/>
      <c r="M85" s="281"/>
      <c r="N85" s="281"/>
      <c r="O85" s="281"/>
      <c r="P85" s="281"/>
      <c r="Q85" s="211"/>
    </row>
    <row r="86" spans="1:17" s="138" customFormat="1" ht="15.75" x14ac:dyDescent="0.25">
      <c r="A86" s="281" t="s">
        <v>65</v>
      </c>
      <c r="B86" s="282"/>
      <c r="C86" s="78"/>
      <c r="D86" s="267"/>
      <c r="E86" s="267"/>
      <c r="F86" s="268"/>
      <c r="G86" s="276"/>
      <c r="H86" s="276"/>
      <c r="I86" s="283"/>
      <c r="J86" s="269"/>
      <c r="K86" s="267"/>
      <c r="L86" s="287"/>
      <c r="M86" s="287"/>
      <c r="N86" s="287"/>
      <c r="O86" s="287"/>
      <c r="P86" s="287"/>
      <c r="Q86" s="347"/>
    </row>
    <row r="87" spans="1:17" ht="63" x14ac:dyDescent="0.25">
      <c r="A87" s="284">
        <f>A84+1</f>
        <v>70</v>
      </c>
      <c r="B87" s="277"/>
      <c r="C87" s="78" t="s">
        <v>1284</v>
      </c>
      <c r="D87" s="267" t="s">
        <v>968</v>
      </c>
      <c r="E87" s="267" t="s">
        <v>983</v>
      </c>
      <c r="F87" s="268">
        <v>2155</v>
      </c>
      <c r="G87" s="268">
        <f>F87-I87</f>
        <v>2155</v>
      </c>
      <c r="H87" s="268">
        <f>G87/F87*100</f>
        <v>100</v>
      </c>
      <c r="I87" s="167">
        <v>0</v>
      </c>
      <c r="J87" s="121"/>
      <c r="K87" s="119" t="s">
        <v>982</v>
      </c>
      <c r="L87" s="287"/>
      <c r="M87" s="287"/>
      <c r="N87" s="287"/>
      <c r="O87" s="287"/>
      <c r="P87" s="287"/>
      <c r="Q87" s="211"/>
    </row>
    <row r="88" spans="1:17" ht="63" x14ac:dyDescent="0.25">
      <c r="A88" s="265">
        <f>A87+1</f>
        <v>71</v>
      </c>
      <c r="B88" s="277"/>
      <c r="C88" s="78" t="s">
        <v>1285</v>
      </c>
      <c r="D88" s="267" t="s">
        <v>968</v>
      </c>
      <c r="E88" s="267" t="s">
        <v>983</v>
      </c>
      <c r="F88" s="268">
        <v>3318685.11</v>
      </c>
      <c r="G88" s="268">
        <f>F88-I88</f>
        <v>2962018.4</v>
      </c>
      <c r="H88" s="268">
        <f>G88/F88*100</f>
        <v>89.252770353979145</v>
      </c>
      <c r="I88" s="167">
        <v>356666.71</v>
      </c>
      <c r="J88" s="121"/>
      <c r="K88" s="119" t="s">
        <v>982</v>
      </c>
      <c r="L88" s="287"/>
      <c r="M88" s="287"/>
      <c r="N88" s="287"/>
      <c r="O88" s="287"/>
      <c r="P88" s="287"/>
      <c r="Q88" s="211"/>
    </row>
    <row r="89" spans="1:17" ht="63" x14ac:dyDescent="0.25">
      <c r="A89" s="265">
        <f>A88+1</f>
        <v>72</v>
      </c>
      <c r="B89" s="277"/>
      <c r="C89" s="78" t="s">
        <v>1286</v>
      </c>
      <c r="D89" s="267" t="s">
        <v>968</v>
      </c>
      <c r="E89" s="267" t="s">
        <v>983</v>
      </c>
      <c r="F89" s="268">
        <v>21232</v>
      </c>
      <c r="G89" s="268">
        <f>F89-I89</f>
        <v>21232</v>
      </c>
      <c r="H89" s="268">
        <f>G89/F89*100</f>
        <v>100</v>
      </c>
      <c r="I89" s="167">
        <v>0</v>
      </c>
      <c r="J89" s="121"/>
      <c r="K89" s="119" t="s">
        <v>982</v>
      </c>
      <c r="L89" s="287"/>
      <c r="M89" s="287"/>
      <c r="N89" s="287"/>
      <c r="O89" s="287"/>
      <c r="P89" s="287"/>
      <c r="Q89" s="211"/>
    </row>
    <row r="90" spans="1:17" ht="63" x14ac:dyDescent="0.25">
      <c r="A90" s="265">
        <f>A89+1</f>
        <v>73</v>
      </c>
      <c r="B90" s="277"/>
      <c r="C90" s="78" t="s">
        <v>1287</v>
      </c>
      <c r="D90" s="267" t="s">
        <v>968</v>
      </c>
      <c r="E90" s="267" t="s">
        <v>983</v>
      </c>
      <c r="F90" s="268">
        <v>4361989.37</v>
      </c>
      <c r="G90" s="268">
        <f>F90-I90</f>
        <v>4084927.74</v>
      </c>
      <c r="H90" s="268">
        <f>G90/F90*100</f>
        <v>93.648273608699782</v>
      </c>
      <c r="I90" s="167">
        <v>277061.63</v>
      </c>
      <c r="J90" s="121"/>
      <c r="K90" s="119" t="s">
        <v>982</v>
      </c>
      <c r="L90" s="287"/>
      <c r="M90" s="287"/>
      <c r="N90" s="287"/>
      <c r="O90" s="287"/>
      <c r="P90" s="287"/>
      <c r="Q90" s="211"/>
    </row>
    <row r="91" spans="1:17" ht="315" x14ac:dyDescent="0.25">
      <c r="A91" s="265">
        <f>A90+1</f>
        <v>74</v>
      </c>
      <c r="B91" s="277" t="s">
        <v>1887</v>
      </c>
      <c r="C91" s="78" t="s">
        <v>1888</v>
      </c>
      <c r="D91" s="267" t="s">
        <v>968</v>
      </c>
      <c r="E91" s="267" t="s">
        <v>983</v>
      </c>
      <c r="F91" s="268" t="s">
        <v>1890</v>
      </c>
      <c r="G91" s="268">
        <v>63378</v>
      </c>
      <c r="H91" s="268">
        <v>5</v>
      </c>
      <c r="I91" s="167">
        <v>1204182.24</v>
      </c>
      <c r="J91" s="122">
        <v>45139</v>
      </c>
      <c r="K91" s="119" t="s">
        <v>1891</v>
      </c>
      <c r="L91" s="287"/>
      <c r="M91" s="287"/>
      <c r="N91" s="287"/>
      <c r="O91" s="287"/>
      <c r="P91" s="287"/>
      <c r="Q91" s="211"/>
    </row>
    <row r="92" spans="1:17" ht="267.75" x14ac:dyDescent="0.25">
      <c r="A92" s="265">
        <f>A91+1</f>
        <v>75</v>
      </c>
      <c r="B92" s="277" t="s">
        <v>1886</v>
      </c>
      <c r="C92" s="78" t="s">
        <v>1889</v>
      </c>
      <c r="D92" s="267" t="s">
        <v>968</v>
      </c>
      <c r="E92" s="267" t="s">
        <v>983</v>
      </c>
      <c r="F92" s="268" t="s">
        <v>1885</v>
      </c>
      <c r="G92" s="268">
        <v>28782</v>
      </c>
      <c r="H92" s="268">
        <v>5</v>
      </c>
      <c r="I92" s="167">
        <v>546858</v>
      </c>
      <c r="J92" s="122">
        <v>45139</v>
      </c>
      <c r="K92" s="119" t="s">
        <v>1891</v>
      </c>
      <c r="L92" s="287"/>
      <c r="M92" s="287"/>
      <c r="N92" s="287"/>
      <c r="O92" s="287"/>
      <c r="P92" s="287"/>
      <c r="Q92" s="211"/>
    </row>
    <row r="93" spans="1:17" ht="15.75" x14ac:dyDescent="0.25">
      <c r="A93" s="265"/>
      <c r="B93" s="285"/>
      <c r="C93" s="285"/>
      <c r="D93" s="285"/>
      <c r="E93" s="285"/>
      <c r="F93" s="286">
        <v>9547261.7200000007</v>
      </c>
      <c r="G93" s="286"/>
      <c r="H93" s="286"/>
      <c r="I93" s="286">
        <v>2384768.58</v>
      </c>
      <c r="J93" s="285"/>
      <c r="K93" s="285"/>
      <c r="L93" s="285"/>
      <c r="M93" s="285"/>
      <c r="N93" s="285"/>
      <c r="O93" s="285"/>
      <c r="P93" s="285"/>
      <c r="Q93" s="211"/>
    </row>
    <row r="94" spans="1:17" s="138" customFormat="1" ht="15.75" x14ac:dyDescent="0.25">
      <c r="A94" s="281" t="s">
        <v>65</v>
      </c>
      <c r="B94" s="242"/>
      <c r="C94" s="242"/>
      <c r="D94" s="242"/>
      <c r="E94" s="242"/>
      <c r="F94" s="260">
        <f>F93+F85+F38+F30+F26+F23+F13</f>
        <v>34754312.860000007</v>
      </c>
      <c r="G94" s="260"/>
      <c r="H94" s="260"/>
      <c r="I94" s="260">
        <f>I93+I85+I38+I30+I26+I23+I13</f>
        <v>7668364.6300000008</v>
      </c>
      <c r="J94" s="242"/>
      <c r="K94" s="242"/>
      <c r="L94" s="242"/>
      <c r="M94" s="242"/>
      <c r="N94" s="242"/>
      <c r="O94" s="242"/>
      <c r="P94" s="242"/>
      <c r="Q94" s="347"/>
    </row>
    <row r="95" spans="1:17" x14ac:dyDescent="0.25">
      <c r="F95" s="136"/>
    </row>
  </sheetData>
  <mergeCells count="3">
    <mergeCell ref="A1:L1"/>
    <mergeCell ref="A2:P2"/>
    <mergeCell ref="A13:E13"/>
  </mergeCells>
  <printOptions gridLines="1"/>
  <pageMargins left="0.70866141732283472" right="0.70866141732283472" top="1.1811023622047245" bottom="0.19685039370078741" header="0.31496062992125984" footer="0.31496062992125984"/>
  <pageSetup paperSize="9"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tabColor rgb="FF00B0F0"/>
    <pageSetUpPr fitToPage="1"/>
  </sheetPr>
  <dimension ref="A1:AO526"/>
  <sheetViews>
    <sheetView zoomScale="78" zoomScaleNormal="78" workbookViewId="0">
      <pane ySplit="4" topLeftCell="A19" activePane="bottomLeft" state="frozen"/>
      <selection pane="bottomLeft" sqref="A1:O20"/>
    </sheetView>
  </sheetViews>
  <sheetFormatPr defaultRowHeight="15" x14ac:dyDescent="0.25"/>
  <cols>
    <col min="1" max="1" width="6.85546875" customWidth="1"/>
    <col min="2" max="2" width="14.5703125" customWidth="1"/>
    <col min="3" max="3" width="24.5703125" customWidth="1"/>
    <col min="4" max="4" width="20.85546875" customWidth="1"/>
    <col min="5" max="5" width="19.85546875" customWidth="1"/>
    <col min="6" max="6" width="25.42578125" customWidth="1"/>
    <col min="7" max="7" width="26.42578125" customWidth="1"/>
    <col min="8" max="8" width="22.85546875" customWidth="1"/>
    <col min="9" max="9" width="17" customWidth="1"/>
    <col min="10" max="10" width="18.5703125" customWidth="1"/>
    <col min="11" max="11" width="19.7109375" customWidth="1"/>
    <col min="12" max="12" width="13.85546875" customWidth="1"/>
    <col min="13" max="13" width="24.5703125" customWidth="1"/>
    <col min="14" max="14" width="24.42578125" customWidth="1"/>
    <col min="15" max="15" width="22.7109375" customWidth="1"/>
    <col min="16" max="16" width="18.7109375" customWidth="1"/>
    <col min="17" max="17" width="17" customWidth="1"/>
  </cols>
  <sheetData>
    <row r="1" spans="1:41" ht="18.75" x14ac:dyDescent="0.25">
      <c r="A1" s="379" t="s">
        <v>159</v>
      </c>
      <c r="B1" s="379"/>
      <c r="C1" s="379"/>
      <c r="D1" s="379"/>
      <c r="E1" s="379"/>
      <c r="F1" s="379"/>
      <c r="G1" s="379"/>
      <c r="H1" s="379"/>
      <c r="I1" s="379"/>
      <c r="J1" s="379"/>
      <c r="K1" s="379"/>
      <c r="L1" s="379"/>
      <c r="M1" s="379"/>
      <c r="N1" s="379"/>
      <c r="O1" s="379"/>
    </row>
    <row r="2" spans="1:41" s="9" customFormat="1" ht="79.5" customHeight="1" x14ac:dyDescent="0.25">
      <c r="A2" s="380" t="s">
        <v>1937</v>
      </c>
      <c r="B2" s="380"/>
      <c r="C2" s="380"/>
      <c r="D2" s="380"/>
      <c r="E2" s="380"/>
      <c r="F2" s="380"/>
      <c r="G2" s="380"/>
      <c r="H2" s="380"/>
      <c r="I2" s="380"/>
      <c r="J2" s="380"/>
      <c r="K2" s="380"/>
      <c r="L2" s="380"/>
      <c r="M2" s="16"/>
      <c r="N2" s="17"/>
      <c r="O2" s="17"/>
      <c r="P2" s="17"/>
      <c r="Q2" s="17"/>
      <c r="R2" s="17"/>
      <c r="S2" s="17"/>
      <c r="T2" s="29"/>
      <c r="U2" s="29"/>
      <c r="V2" s="29"/>
      <c r="W2" s="29"/>
      <c r="X2" s="29"/>
      <c r="Y2" s="29"/>
      <c r="Z2" s="29"/>
      <c r="AA2" s="29"/>
      <c r="AB2" s="29"/>
      <c r="AC2" s="29"/>
      <c r="AD2" s="29"/>
      <c r="AE2" s="29"/>
      <c r="AF2" s="29"/>
      <c r="AG2" s="29"/>
      <c r="AH2" s="29"/>
      <c r="AI2" s="29"/>
      <c r="AJ2" s="29"/>
      <c r="AK2" s="29"/>
      <c r="AL2" s="29"/>
      <c r="AM2" s="29"/>
      <c r="AN2" s="29"/>
      <c r="AO2" s="29"/>
    </row>
    <row r="3" spans="1:41" s="4" customFormat="1" ht="110.25" x14ac:dyDescent="0.3">
      <c r="A3" s="13" t="s">
        <v>0</v>
      </c>
      <c r="B3" s="12" t="s">
        <v>46</v>
      </c>
      <c r="C3" s="12" t="s">
        <v>15</v>
      </c>
      <c r="D3" s="12" t="s">
        <v>16</v>
      </c>
      <c r="E3" s="12" t="s">
        <v>17</v>
      </c>
      <c r="F3" s="12" t="s">
        <v>24</v>
      </c>
      <c r="G3" s="12" t="s">
        <v>18</v>
      </c>
      <c r="H3" s="12" t="s">
        <v>19</v>
      </c>
      <c r="I3" s="12" t="s">
        <v>20</v>
      </c>
      <c r="J3" s="12" t="s">
        <v>50</v>
      </c>
      <c r="K3" s="12" t="s">
        <v>49</v>
      </c>
      <c r="L3" s="12" t="s">
        <v>51</v>
      </c>
      <c r="M3" s="12" t="s">
        <v>52</v>
      </c>
      <c r="N3" s="12" t="s">
        <v>66</v>
      </c>
      <c r="O3" s="30"/>
      <c r="P3" s="30"/>
      <c r="Q3" s="30"/>
      <c r="R3" s="30"/>
      <c r="S3" s="30"/>
      <c r="T3" s="31"/>
      <c r="U3" s="31"/>
      <c r="V3" s="31"/>
      <c r="W3" s="31"/>
      <c r="X3" s="31"/>
      <c r="Y3" s="31"/>
      <c r="Z3" s="31"/>
      <c r="AA3" s="31"/>
      <c r="AB3" s="31"/>
      <c r="AC3" s="31"/>
      <c r="AD3" s="31"/>
      <c r="AE3" s="31"/>
      <c r="AF3" s="31"/>
      <c r="AG3" s="31"/>
      <c r="AH3" s="31"/>
      <c r="AI3" s="31"/>
      <c r="AJ3" s="31"/>
      <c r="AK3" s="31"/>
      <c r="AL3" s="31"/>
      <c r="AM3" s="31"/>
      <c r="AN3" s="31"/>
      <c r="AO3" s="31"/>
    </row>
    <row r="4" spans="1:41" s="4" customFormat="1" ht="18.75" x14ac:dyDescent="0.3">
      <c r="A4" s="13">
        <v>1</v>
      </c>
      <c r="B4" s="12">
        <v>2</v>
      </c>
      <c r="C4" s="12">
        <v>3</v>
      </c>
      <c r="D4" s="12">
        <v>4</v>
      </c>
      <c r="E4" s="12">
        <v>5</v>
      </c>
      <c r="F4" s="12">
        <v>6</v>
      </c>
      <c r="G4" s="12">
        <v>7</v>
      </c>
      <c r="H4" s="12">
        <v>8</v>
      </c>
      <c r="I4" s="12">
        <v>9</v>
      </c>
      <c r="J4" s="12">
        <v>10</v>
      </c>
      <c r="K4" s="12">
        <v>11</v>
      </c>
      <c r="L4" s="12">
        <v>12</v>
      </c>
      <c r="M4" s="12">
        <v>13</v>
      </c>
      <c r="N4" s="12">
        <v>14</v>
      </c>
      <c r="O4" s="30"/>
      <c r="P4" s="30"/>
      <c r="Q4" s="30"/>
      <c r="R4" s="30"/>
      <c r="S4" s="30"/>
      <c r="T4" s="31"/>
      <c r="U4" s="31"/>
      <c r="V4" s="31"/>
      <c r="W4" s="31"/>
      <c r="X4" s="31"/>
      <c r="Y4" s="31"/>
      <c r="Z4" s="31"/>
      <c r="AA4" s="31"/>
      <c r="AB4" s="31"/>
      <c r="AC4" s="31"/>
      <c r="AD4" s="31"/>
      <c r="AE4" s="31"/>
      <c r="AF4" s="31"/>
      <c r="AG4" s="31"/>
      <c r="AH4" s="31"/>
      <c r="AI4" s="31"/>
      <c r="AJ4" s="31"/>
      <c r="AK4" s="31"/>
      <c r="AL4" s="31"/>
      <c r="AM4" s="31"/>
      <c r="AN4" s="31"/>
      <c r="AO4" s="31"/>
    </row>
    <row r="5" spans="1:41" s="10" customFormat="1" ht="18.75" x14ac:dyDescent="0.25">
      <c r="A5" s="381" t="s">
        <v>43</v>
      </c>
      <c r="B5" s="381"/>
      <c r="C5" s="381"/>
      <c r="D5" s="381"/>
      <c r="E5" s="381"/>
      <c r="F5" s="381"/>
      <c r="G5" s="381"/>
      <c r="H5" s="381"/>
      <c r="I5" s="381"/>
      <c r="J5" s="381"/>
      <c r="K5" s="381"/>
      <c r="L5" s="381"/>
      <c r="M5" s="14"/>
      <c r="N5" s="28"/>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row>
    <row r="6" spans="1:41" s="1" customFormat="1" ht="21" customHeight="1" x14ac:dyDescent="0.3">
      <c r="A6" s="36"/>
      <c r="B6" s="36"/>
      <c r="C6" s="37" t="s">
        <v>44</v>
      </c>
      <c r="D6" s="38"/>
      <c r="E6" s="39"/>
      <c r="F6" s="40"/>
      <c r="G6" s="40"/>
      <c r="H6" s="41"/>
      <c r="I6" s="36"/>
      <c r="J6" s="42"/>
      <c r="K6" s="42"/>
      <c r="L6" s="36"/>
      <c r="M6" s="42"/>
      <c r="N6" s="4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row>
    <row r="7" spans="1:41" s="6" customFormat="1" ht="18.75" x14ac:dyDescent="0.25">
      <c r="A7" s="382" t="s">
        <v>21</v>
      </c>
      <c r="B7" s="382"/>
      <c r="C7" s="382"/>
      <c r="D7" s="382"/>
      <c r="E7" s="382"/>
      <c r="F7" s="382"/>
      <c r="G7" s="382"/>
      <c r="H7" s="382"/>
      <c r="I7" s="382"/>
      <c r="J7" s="382"/>
      <c r="K7" s="382"/>
      <c r="L7" s="382"/>
      <c r="M7" s="44"/>
      <c r="N7" s="45"/>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row>
    <row r="8" spans="1:41" s="1" customFormat="1" ht="21" customHeight="1" x14ac:dyDescent="0.3">
      <c r="A8" s="36"/>
      <c r="B8" s="36"/>
      <c r="C8" s="37" t="s">
        <v>44</v>
      </c>
      <c r="D8" s="38"/>
      <c r="E8" s="39"/>
      <c r="F8" s="40"/>
      <c r="G8" s="40"/>
      <c r="H8" s="41"/>
      <c r="I8" s="36"/>
      <c r="J8" s="42"/>
      <c r="K8" s="42"/>
      <c r="L8" s="36"/>
      <c r="M8" s="42"/>
      <c r="N8" s="4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row>
    <row r="9" spans="1:41" s="7" customFormat="1" ht="18.75" x14ac:dyDescent="0.3">
      <c r="A9" s="383" t="s">
        <v>26</v>
      </c>
      <c r="B9" s="383"/>
      <c r="C9" s="383"/>
      <c r="D9" s="383"/>
      <c r="E9" s="383"/>
      <c r="F9" s="383"/>
      <c r="G9" s="383"/>
      <c r="H9" s="383"/>
      <c r="I9" s="383"/>
      <c r="J9" s="383"/>
      <c r="K9" s="383"/>
      <c r="L9" s="383"/>
      <c r="M9" s="46"/>
      <c r="N9" s="47"/>
      <c r="O9" s="34"/>
      <c r="P9" s="34"/>
      <c r="Q9" s="34"/>
      <c r="R9" s="34"/>
      <c r="S9" s="34"/>
      <c r="T9" s="34"/>
      <c r="U9" s="34"/>
      <c r="V9" s="34"/>
      <c r="W9" s="34"/>
      <c r="X9" s="34"/>
      <c r="Y9" s="34"/>
      <c r="Z9" s="34"/>
      <c r="AA9" s="34"/>
      <c r="AB9" s="34"/>
      <c r="AC9" s="34"/>
      <c r="AD9" s="34"/>
      <c r="AE9" s="34"/>
      <c r="AF9" s="33"/>
      <c r="AG9" s="33"/>
      <c r="AH9" s="33"/>
      <c r="AI9" s="33"/>
      <c r="AJ9" s="33"/>
      <c r="AK9" s="33"/>
      <c r="AL9" s="33"/>
      <c r="AM9" s="33"/>
      <c r="AN9" s="33"/>
      <c r="AO9" s="33"/>
    </row>
    <row r="10" spans="1:41" s="1" customFormat="1" ht="204.75" x14ac:dyDescent="0.3">
      <c r="A10" s="36">
        <v>1</v>
      </c>
      <c r="B10" s="36" t="s">
        <v>138</v>
      </c>
      <c r="C10" s="40" t="s">
        <v>154</v>
      </c>
      <c r="D10" s="40" t="s">
        <v>128</v>
      </c>
      <c r="E10" s="39" t="s">
        <v>129</v>
      </c>
      <c r="F10" s="40" t="s">
        <v>130</v>
      </c>
      <c r="G10" s="13" t="s">
        <v>155</v>
      </c>
      <c r="H10" s="40" t="s">
        <v>131</v>
      </c>
      <c r="I10" s="36">
        <v>100</v>
      </c>
      <c r="J10" s="357">
        <v>68177281.060000002</v>
      </c>
      <c r="K10" s="357">
        <v>50617013.840000004</v>
      </c>
      <c r="L10" s="282">
        <v>30</v>
      </c>
      <c r="M10" s="42"/>
      <c r="N10" s="4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row>
    <row r="11" spans="1:41" s="11" customFormat="1" ht="18.75" x14ac:dyDescent="0.25">
      <c r="A11" s="378" t="s">
        <v>27</v>
      </c>
      <c r="B11" s="378"/>
      <c r="C11" s="378"/>
      <c r="D11" s="378"/>
      <c r="E11" s="378"/>
      <c r="F11" s="378"/>
      <c r="G11" s="378"/>
      <c r="H11" s="378"/>
      <c r="I11" s="378"/>
      <c r="J11" s="378"/>
      <c r="K11" s="378"/>
      <c r="L11" s="378"/>
      <c r="M11" s="48"/>
      <c r="N11" s="49"/>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row>
    <row r="12" spans="1:41" s="6" customFormat="1" ht="18.75" x14ac:dyDescent="0.25">
      <c r="A12" s="376" t="s">
        <v>22</v>
      </c>
      <c r="B12" s="376"/>
      <c r="C12" s="376"/>
      <c r="D12" s="376"/>
      <c r="E12" s="376"/>
      <c r="F12" s="376"/>
      <c r="G12" s="376"/>
      <c r="H12" s="376"/>
      <c r="I12" s="376"/>
      <c r="J12" s="376"/>
      <c r="K12" s="376"/>
      <c r="L12" s="376"/>
      <c r="M12" s="50"/>
      <c r="N12" s="51"/>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row>
    <row r="13" spans="1:41" s="24" customFormat="1" ht="187.5" customHeight="1" x14ac:dyDescent="0.3">
      <c r="A13" s="54">
        <v>1</v>
      </c>
      <c r="B13" s="54" t="s">
        <v>139</v>
      </c>
      <c r="C13" s="74" t="s">
        <v>149</v>
      </c>
      <c r="D13" s="67" t="s">
        <v>123</v>
      </c>
      <c r="E13" s="73" t="s">
        <v>148</v>
      </c>
      <c r="F13" s="67" t="s">
        <v>130</v>
      </c>
      <c r="G13" s="67" t="s">
        <v>972</v>
      </c>
      <c r="H13" s="53"/>
      <c r="I13" s="53"/>
      <c r="J13" s="358">
        <v>12522595.800000001</v>
      </c>
      <c r="K13" s="358">
        <v>3822955.6</v>
      </c>
      <c r="L13" s="157">
        <v>21</v>
      </c>
      <c r="M13" s="54" t="s">
        <v>661</v>
      </c>
      <c r="N13" s="4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row>
    <row r="14" spans="1:41" s="1" customFormat="1" ht="173.25" customHeight="1" x14ac:dyDescent="0.3">
      <c r="A14" s="36">
        <v>2</v>
      </c>
      <c r="B14" s="54" t="s">
        <v>1628</v>
      </c>
      <c r="C14" s="52" t="s">
        <v>1043</v>
      </c>
      <c r="D14" s="40" t="s">
        <v>123</v>
      </c>
      <c r="E14" s="75" t="s">
        <v>150</v>
      </c>
      <c r="F14" s="40" t="s">
        <v>130</v>
      </c>
      <c r="G14" s="40" t="s">
        <v>132</v>
      </c>
      <c r="H14" s="42"/>
      <c r="I14" s="42"/>
      <c r="J14" s="359">
        <f>'Особо ценное'!F26</f>
        <v>313954</v>
      </c>
      <c r="K14" s="359">
        <f>'Особо ценное'!I26</f>
        <v>0</v>
      </c>
      <c r="L14" s="36">
        <v>3</v>
      </c>
      <c r="M14" s="55" t="s">
        <v>44</v>
      </c>
      <c r="N14" s="4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row>
    <row r="15" spans="1:41" s="1" customFormat="1" ht="283.5" x14ac:dyDescent="0.3">
      <c r="A15" s="19">
        <v>3</v>
      </c>
      <c r="B15" s="19" t="s">
        <v>137</v>
      </c>
      <c r="C15" s="13" t="s">
        <v>156</v>
      </c>
      <c r="D15" s="13" t="s">
        <v>142</v>
      </c>
      <c r="E15" s="76" t="s">
        <v>133</v>
      </c>
      <c r="F15" s="13" t="s">
        <v>134</v>
      </c>
      <c r="G15" s="77"/>
      <c r="H15" s="18"/>
      <c r="I15" s="18"/>
      <c r="J15" s="361">
        <f>'Особо ценное'!F30</f>
        <v>3016602.49</v>
      </c>
      <c r="K15" s="361">
        <f>'Особо ценное'!I30</f>
        <v>215148</v>
      </c>
      <c r="L15" s="19">
        <v>13</v>
      </c>
      <c r="M15" s="13" t="s">
        <v>44</v>
      </c>
      <c r="N15" s="69"/>
    </row>
    <row r="16" spans="1:41" s="1" customFormat="1" ht="176.25" customHeight="1" x14ac:dyDescent="0.3">
      <c r="A16" s="19">
        <v>4</v>
      </c>
      <c r="B16" s="19" t="s">
        <v>136</v>
      </c>
      <c r="C16" s="78" t="s">
        <v>238</v>
      </c>
      <c r="D16" s="78" t="s">
        <v>135</v>
      </c>
      <c r="E16" s="76" t="s">
        <v>151</v>
      </c>
      <c r="F16" s="18"/>
      <c r="G16" s="18"/>
      <c r="H16" s="18"/>
      <c r="I16" s="18"/>
      <c r="J16" s="18"/>
      <c r="K16" s="18"/>
      <c r="L16" s="18"/>
      <c r="M16" s="18"/>
      <c r="N16" s="69"/>
    </row>
    <row r="17" spans="1:41" s="7" customFormat="1" ht="18.75" x14ac:dyDescent="0.3">
      <c r="A17" s="377" t="s">
        <v>140</v>
      </c>
      <c r="B17" s="377"/>
      <c r="C17" s="377"/>
      <c r="D17" s="377"/>
      <c r="E17" s="377"/>
      <c r="F17" s="377"/>
      <c r="G17" s="377"/>
      <c r="H17" s="377"/>
      <c r="I17" s="377"/>
      <c r="J17" s="377"/>
      <c r="K17" s="377"/>
      <c r="L17" s="377"/>
      <c r="M17" s="70"/>
      <c r="N17" s="71"/>
    </row>
    <row r="18" spans="1:41" s="25" customFormat="1" ht="174.75" customHeight="1" x14ac:dyDescent="0.3">
      <c r="A18" s="55">
        <v>1</v>
      </c>
      <c r="B18" s="55" t="s">
        <v>141</v>
      </c>
      <c r="C18" s="57" t="s">
        <v>1810</v>
      </c>
      <c r="D18" s="21" t="s">
        <v>143</v>
      </c>
      <c r="E18" s="68" t="s">
        <v>157</v>
      </c>
      <c r="F18" s="40" t="s">
        <v>130</v>
      </c>
      <c r="G18" s="21" t="s">
        <v>144</v>
      </c>
      <c r="H18" s="58"/>
      <c r="I18" s="58"/>
      <c r="J18" s="360">
        <v>25121093.489999998</v>
      </c>
      <c r="K18" s="360">
        <v>22784473.629999999</v>
      </c>
      <c r="L18" s="20">
        <v>4</v>
      </c>
      <c r="M18" s="21" t="s">
        <v>44</v>
      </c>
      <c r="N18" s="66"/>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row>
    <row r="19" spans="1:41" s="1" customFormat="1" ht="172.5" customHeight="1" x14ac:dyDescent="0.3">
      <c r="A19" s="55">
        <v>2</v>
      </c>
      <c r="B19" s="55" t="s">
        <v>145</v>
      </c>
      <c r="C19" s="57" t="s">
        <v>237</v>
      </c>
      <c r="D19" s="21" t="s">
        <v>143</v>
      </c>
      <c r="E19" s="56" t="s">
        <v>158</v>
      </c>
      <c r="F19" s="40" t="s">
        <v>130</v>
      </c>
      <c r="G19" s="21" t="s">
        <v>147</v>
      </c>
      <c r="H19" s="58"/>
      <c r="I19" s="58"/>
      <c r="J19" s="360" t="s">
        <v>1938</v>
      </c>
      <c r="K19" s="360" t="s">
        <v>1939</v>
      </c>
      <c r="L19" s="20">
        <v>18</v>
      </c>
      <c r="M19" s="21" t="s">
        <v>656</v>
      </c>
      <c r="N19" s="21"/>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row>
    <row r="20" spans="1:41" s="25" customFormat="1" ht="283.5" customHeight="1" x14ac:dyDescent="0.3">
      <c r="A20" s="55">
        <v>3</v>
      </c>
      <c r="B20" s="196" t="s">
        <v>146</v>
      </c>
      <c r="C20" s="197" t="s">
        <v>152</v>
      </c>
      <c r="D20" s="198" t="s">
        <v>143</v>
      </c>
      <c r="E20" s="199" t="s">
        <v>153</v>
      </c>
      <c r="F20" s="200" t="s">
        <v>130</v>
      </c>
      <c r="G20" s="203" t="s">
        <v>1046</v>
      </c>
      <c r="H20" s="58"/>
      <c r="I20" s="58"/>
      <c r="J20" s="72"/>
      <c r="K20" s="72"/>
      <c r="L20" s="20"/>
      <c r="M20" s="21"/>
      <c r="N20" s="195" t="s">
        <v>1594</v>
      </c>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row>
    <row r="21" spans="1:41" s="24" customFormat="1" ht="243" customHeight="1" x14ac:dyDescent="0.3">
      <c r="A21" s="33"/>
      <c r="B21" s="33"/>
      <c r="C21" s="33"/>
      <c r="D21" s="33"/>
      <c r="E21" s="33"/>
      <c r="F21" s="33"/>
      <c r="G21" s="33"/>
      <c r="H21" s="33"/>
      <c r="I21" s="33"/>
      <c r="J21" s="33"/>
      <c r="K21" s="33"/>
      <c r="L21" s="33"/>
      <c r="M21" s="33"/>
      <c r="N21" s="33"/>
      <c r="O21" s="33"/>
      <c r="P21" s="33"/>
      <c r="Q21" s="33"/>
    </row>
    <row r="22" spans="1:41" s="24" customFormat="1" ht="283.5" customHeight="1" x14ac:dyDescent="0.3">
      <c r="A22" s="33"/>
      <c r="B22" s="33"/>
      <c r="C22" s="33"/>
      <c r="D22" s="33"/>
      <c r="E22" s="33"/>
      <c r="F22" s="33"/>
      <c r="G22" s="33"/>
      <c r="H22" s="33"/>
      <c r="I22" s="33"/>
      <c r="J22" s="33"/>
      <c r="K22" s="33"/>
      <c r="L22" s="33"/>
      <c r="M22" s="33"/>
      <c r="N22" s="33"/>
      <c r="O22" s="33"/>
      <c r="P22" s="33"/>
      <c r="Q22" s="33"/>
    </row>
    <row r="23" spans="1:41" s="24" customFormat="1" ht="240" customHeight="1" x14ac:dyDescent="0.3">
      <c r="A23" s="33"/>
      <c r="B23" s="33"/>
      <c r="C23" s="33"/>
      <c r="D23" s="33"/>
      <c r="E23" s="33"/>
      <c r="F23" s="33"/>
      <c r="G23" s="33"/>
      <c r="H23" s="33"/>
      <c r="I23" s="33"/>
      <c r="J23" s="33"/>
      <c r="K23" s="33"/>
      <c r="L23" s="33"/>
      <c r="M23" s="33"/>
      <c r="N23" s="33"/>
      <c r="O23" s="33"/>
      <c r="P23" s="33"/>
      <c r="Q23" s="33"/>
    </row>
    <row r="24" spans="1:41" s="24" customFormat="1" ht="237" customHeight="1" x14ac:dyDescent="0.3">
      <c r="A24" s="33"/>
      <c r="B24" s="33"/>
      <c r="C24" s="33"/>
      <c r="D24" s="33"/>
      <c r="E24" s="33"/>
      <c r="F24" s="33"/>
      <c r="G24" s="33"/>
      <c r="H24" s="33"/>
      <c r="I24" s="33"/>
      <c r="J24" s="33"/>
      <c r="K24" s="33"/>
      <c r="L24" s="33"/>
      <c r="M24" s="33"/>
      <c r="N24" s="33"/>
      <c r="O24" s="33"/>
      <c r="P24" s="33"/>
      <c r="Q24" s="33"/>
    </row>
    <row r="25" spans="1:41" s="1" customFormat="1" ht="237.75" customHeight="1" x14ac:dyDescent="0.3">
      <c r="A25" s="33"/>
      <c r="B25" s="33"/>
      <c r="C25" s="33"/>
      <c r="D25" s="33"/>
      <c r="E25" s="33"/>
      <c r="F25" s="33"/>
      <c r="G25" s="33"/>
      <c r="H25" s="33"/>
      <c r="I25" s="33"/>
      <c r="J25" s="33"/>
      <c r="K25" s="33"/>
      <c r="L25" s="33"/>
      <c r="M25" s="33"/>
      <c r="N25" s="33"/>
      <c r="O25" s="33"/>
      <c r="P25" s="33"/>
      <c r="Q25" s="33"/>
    </row>
    <row r="26" spans="1:41" s="1" customFormat="1" ht="237.75" customHeight="1" x14ac:dyDescent="0.3">
      <c r="A26" s="33"/>
      <c r="B26" s="33"/>
      <c r="C26" s="33"/>
      <c r="D26" s="33"/>
      <c r="E26" s="33"/>
      <c r="F26" s="33"/>
      <c r="G26" s="33"/>
      <c r="H26" s="33"/>
      <c r="I26" s="33"/>
      <c r="J26" s="33"/>
      <c r="K26" s="33"/>
      <c r="L26" s="33"/>
      <c r="M26" s="33"/>
      <c r="N26" s="33"/>
      <c r="O26" s="33"/>
      <c r="P26" s="33"/>
      <c r="Q26" s="33"/>
    </row>
    <row r="27" spans="1:41" s="24" customFormat="1" ht="249" customHeight="1" x14ac:dyDescent="0.3">
      <c r="A27" s="33"/>
      <c r="B27" s="33"/>
      <c r="C27" s="33"/>
      <c r="D27" s="33"/>
      <c r="E27" s="33"/>
      <c r="F27" s="33"/>
      <c r="G27" s="33"/>
      <c r="H27" s="33"/>
      <c r="I27" s="33"/>
      <c r="J27" s="33"/>
      <c r="K27" s="33"/>
      <c r="L27" s="33"/>
      <c r="M27" s="33"/>
      <c r="N27" s="33"/>
      <c r="O27" s="33"/>
      <c r="P27" s="33"/>
      <c r="Q27" s="33"/>
    </row>
    <row r="28" spans="1:41" s="25" customFormat="1" ht="236.25" customHeight="1" x14ac:dyDescent="0.3">
      <c r="A28" s="33"/>
      <c r="B28" s="33"/>
      <c r="C28" s="33"/>
      <c r="D28" s="33"/>
      <c r="E28" s="33"/>
      <c r="F28" s="33"/>
      <c r="G28" s="33"/>
      <c r="H28" s="33"/>
      <c r="I28" s="33"/>
      <c r="J28" s="33"/>
      <c r="K28" s="33"/>
      <c r="L28" s="33"/>
      <c r="M28" s="33"/>
      <c r="N28" s="33"/>
      <c r="O28" s="33"/>
      <c r="P28" s="33"/>
      <c r="Q28" s="33"/>
    </row>
    <row r="29" spans="1:41" s="24" customFormat="1" ht="237" customHeight="1" x14ac:dyDescent="0.3">
      <c r="A29" s="33"/>
      <c r="B29" s="33"/>
      <c r="C29" s="33"/>
      <c r="D29" s="33"/>
      <c r="E29" s="33"/>
      <c r="F29" s="33"/>
      <c r="G29" s="33"/>
      <c r="H29" s="33"/>
      <c r="I29" s="33"/>
      <c r="J29" s="33"/>
      <c r="K29" s="33"/>
      <c r="L29" s="33"/>
      <c r="M29" s="33"/>
      <c r="N29" s="33"/>
      <c r="O29" s="33"/>
      <c r="P29" s="33"/>
      <c r="Q29" s="33"/>
    </row>
    <row r="30" spans="1:41" s="24" customFormat="1" ht="250.5" customHeight="1" x14ac:dyDescent="0.3">
      <c r="A30" s="33"/>
      <c r="B30" s="33"/>
      <c r="C30" s="33"/>
      <c r="D30" s="33"/>
      <c r="E30" s="33"/>
      <c r="F30" s="33"/>
      <c r="G30" s="33"/>
      <c r="H30" s="33"/>
      <c r="I30" s="33"/>
      <c r="J30" s="33"/>
      <c r="K30" s="33"/>
      <c r="L30" s="33"/>
      <c r="M30" s="33"/>
      <c r="N30" s="33"/>
      <c r="O30" s="33"/>
      <c r="P30" s="33"/>
      <c r="Q30" s="33"/>
    </row>
    <row r="31" spans="1:41" s="24" customFormat="1" ht="238.5" customHeight="1" x14ac:dyDescent="0.3">
      <c r="A31" s="33"/>
      <c r="B31" s="33"/>
      <c r="C31" s="33"/>
      <c r="D31" s="33"/>
      <c r="E31" s="33"/>
      <c r="F31" s="33"/>
      <c r="G31" s="33"/>
      <c r="H31" s="33"/>
      <c r="I31" s="33"/>
      <c r="J31" s="33"/>
      <c r="K31" s="33"/>
      <c r="L31" s="33"/>
      <c r="M31" s="33"/>
      <c r="N31" s="33"/>
      <c r="O31" s="33"/>
      <c r="P31" s="33"/>
      <c r="Q31" s="33"/>
    </row>
    <row r="32" spans="1:41" s="24" customFormat="1" ht="237.75" customHeight="1" x14ac:dyDescent="0.3">
      <c r="A32" s="33"/>
      <c r="B32" s="33"/>
      <c r="C32" s="33"/>
      <c r="D32" s="33"/>
      <c r="E32" s="33"/>
      <c r="F32" s="33"/>
      <c r="G32" s="33"/>
      <c r="H32" s="33"/>
      <c r="I32" s="33"/>
      <c r="J32" s="33"/>
      <c r="K32" s="33"/>
      <c r="L32" s="33"/>
      <c r="M32" s="33"/>
      <c r="N32" s="33"/>
      <c r="O32" s="33"/>
      <c r="P32" s="33"/>
      <c r="Q32" s="33"/>
    </row>
    <row r="33" spans="1:17" s="24" customFormat="1" ht="240.75" customHeight="1" x14ac:dyDescent="0.3">
      <c r="A33" s="33"/>
      <c r="B33" s="33"/>
      <c r="C33" s="33"/>
      <c r="D33" s="33"/>
      <c r="E33" s="33"/>
      <c r="F33" s="33"/>
      <c r="G33" s="33"/>
      <c r="H33" s="33"/>
      <c r="I33" s="33"/>
      <c r="J33" s="33"/>
      <c r="K33" s="33"/>
      <c r="L33" s="33"/>
      <c r="M33" s="33"/>
      <c r="N33" s="33"/>
      <c r="O33" s="33"/>
      <c r="P33" s="33"/>
      <c r="Q33" s="33"/>
    </row>
    <row r="34" spans="1:17" s="24" customFormat="1" ht="243" customHeight="1" x14ac:dyDescent="0.3">
      <c r="A34" s="33"/>
      <c r="B34" s="33"/>
      <c r="C34" s="33"/>
      <c r="D34" s="33"/>
      <c r="E34" s="33"/>
      <c r="F34" s="33"/>
      <c r="G34" s="33"/>
      <c r="H34" s="33"/>
      <c r="I34" s="33"/>
      <c r="J34" s="33"/>
      <c r="K34" s="33"/>
      <c r="L34" s="33"/>
      <c r="M34" s="33"/>
      <c r="N34" s="33"/>
      <c r="O34" s="33"/>
      <c r="P34" s="33"/>
      <c r="Q34" s="33"/>
    </row>
    <row r="35" spans="1:17" s="24" customFormat="1" ht="237.75" customHeight="1" x14ac:dyDescent="0.3">
      <c r="A35" s="33"/>
      <c r="B35" s="33"/>
      <c r="C35" s="33"/>
      <c r="D35" s="33"/>
      <c r="E35" s="33"/>
      <c r="F35" s="33"/>
      <c r="G35" s="33"/>
      <c r="H35" s="33"/>
      <c r="I35" s="33"/>
      <c r="J35" s="33"/>
      <c r="K35" s="33"/>
      <c r="L35" s="33"/>
      <c r="M35" s="33"/>
      <c r="N35" s="33"/>
      <c r="O35" s="33"/>
      <c r="P35" s="33"/>
      <c r="Q35" s="33"/>
    </row>
    <row r="36" spans="1:17" s="24" customFormat="1" ht="237.75" customHeight="1" x14ac:dyDescent="0.3">
      <c r="A36" s="33"/>
      <c r="B36" s="33"/>
      <c r="C36" s="33"/>
      <c r="D36" s="33"/>
      <c r="E36" s="33"/>
      <c r="F36" s="33"/>
      <c r="G36" s="33"/>
      <c r="H36" s="33"/>
      <c r="I36" s="33"/>
      <c r="J36" s="33"/>
      <c r="K36" s="33"/>
      <c r="L36" s="33"/>
      <c r="M36" s="33"/>
      <c r="N36" s="33"/>
      <c r="O36" s="33"/>
      <c r="P36" s="33"/>
      <c r="Q36" s="33"/>
    </row>
    <row r="37" spans="1:17" s="24" customFormat="1" ht="237.75" customHeight="1" x14ac:dyDescent="0.3">
      <c r="A37" s="33"/>
      <c r="B37" s="33"/>
      <c r="C37" s="33"/>
      <c r="D37" s="33"/>
      <c r="E37" s="33"/>
      <c r="F37" s="33"/>
      <c r="G37" s="33"/>
      <c r="H37" s="33"/>
      <c r="I37" s="33"/>
      <c r="J37" s="33"/>
      <c r="K37" s="33"/>
      <c r="L37" s="33"/>
      <c r="M37" s="33"/>
      <c r="N37" s="33"/>
      <c r="O37" s="33"/>
      <c r="P37" s="33"/>
      <c r="Q37" s="33"/>
    </row>
    <row r="38" spans="1:17" s="24" customFormat="1" ht="243.75" customHeight="1" x14ac:dyDescent="0.3">
      <c r="A38" s="33"/>
      <c r="B38" s="33"/>
      <c r="C38" s="33"/>
      <c r="D38" s="33"/>
      <c r="E38" s="33"/>
      <c r="F38" s="33"/>
      <c r="G38" s="33"/>
      <c r="H38" s="33"/>
      <c r="I38" s="33"/>
      <c r="J38" s="33"/>
      <c r="K38" s="33"/>
      <c r="L38" s="33"/>
      <c r="M38" s="33"/>
      <c r="N38" s="33"/>
      <c r="O38" s="33"/>
      <c r="P38" s="33"/>
      <c r="Q38" s="33"/>
    </row>
    <row r="39" spans="1:17" s="1" customFormat="1" ht="237.75" customHeight="1" x14ac:dyDescent="0.3">
      <c r="A39" s="33"/>
      <c r="B39" s="33"/>
      <c r="C39" s="33"/>
      <c r="D39" s="33"/>
      <c r="E39" s="33"/>
      <c r="F39" s="33"/>
      <c r="G39" s="33"/>
      <c r="H39" s="33"/>
      <c r="I39" s="33"/>
      <c r="J39" s="33"/>
      <c r="K39" s="33"/>
      <c r="L39" s="33"/>
      <c r="M39" s="33"/>
      <c r="N39" s="33"/>
      <c r="O39" s="33"/>
      <c r="P39" s="33"/>
      <c r="Q39" s="33"/>
    </row>
    <row r="40" spans="1:17" s="24" customFormat="1" ht="236.25" customHeight="1" x14ac:dyDescent="0.3">
      <c r="A40" s="33"/>
      <c r="B40" s="33"/>
      <c r="C40" s="33"/>
      <c r="D40" s="33"/>
      <c r="E40" s="33"/>
      <c r="F40" s="33"/>
      <c r="G40" s="33"/>
      <c r="H40" s="33"/>
      <c r="I40" s="33"/>
      <c r="J40" s="33"/>
      <c r="K40" s="33"/>
      <c r="L40" s="33"/>
      <c r="M40" s="33"/>
      <c r="N40" s="33"/>
      <c r="O40" s="33"/>
      <c r="P40" s="33"/>
      <c r="Q40" s="33"/>
    </row>
    <row r="41" spans="1:17" s="24" customFormat="1" ht="239.25" customHeight="1" x14ac:dyDescent="0.3">
      <c r="A41" s="33"/>
      <c r="B41" s="33"/>
      <c r="C41" s="33"/>
      <c r="D41" s="33"/>
      <c r="E41" s="33"/>
      <c r="F41" s="33"/>
      <c r="G41" s="33"/>
      <c r="H41" s="33"/>
      <c r="I41" s="33"/>
      <c r="J41" s="33"/>
      <c r="K41" s="33"/>
      <c r="L41" s="33"/>
      <c r="M41" s="33"/>
      <c r="N41" s="33"/>
      <c r="O41" s="33"/>
      <c r="P41" s="33"/>
      <c r="Q41" s="33"/>
    </row>
    <row r="42" spans="1:17" s="24" customFormat="1" ht="241.5" customHeight="1" x14ac:dyDescent="0.3">
      <c r="A42" s="33"/>
      <c r="B42" s="33"/>
      <c r="C42" s="33"/>
      <c r="D42" s="33"/>
      <c r="E42" s="33"/>
      <c r="F42" s="33"/>
      <c r="G42" s="33"/>
      <c r="H42" s="33"/>
      <c r="I42" s="33"/>
      <c r="J42" s="33"/>
      <c r="K42" s="33"/>
      <c r="L42" s="33"/>
      <c r="M42" s="33"/>
      <c r="N42" s="33"/>
      <c r="O42" s="33"/>
      <c r="P42" s="33"/>
      <c r="Q42" s="33"/>
    </row>
    <row r="43" spans="1:17" s="25" customFormat="1" ht="237.75" customHeight="1" x14ac:dyDescent="0.3">
      <c r="A43" s="33"/>
      <c r="B43" s="33"/>
      <c r="C43" s="33"/>
      <c r="D43" s="33"/>
      <c r="E43" s="33"/>
      <c r="F43" s="33"/>
      <c r="G43" s="33"/>
      <c r="H43" s="33"/>
      <c r="I43" s="33"/>
      <c r="J43" s="33"/>
      <c r="K43" s="33"/>
      <c r="L43" s="33"/>
      <c r="M43" s="33"/>
      <c r="N43" s="33"/>
      <c r="O43" s="33"/>
      <c r="P43" s="33"/>
      <c r="Q43" s="33"/>
    </row>
    <row r="44" spans="1:17" s="24" customFormat="1" ht="238.5" customHeight="1" x14ac:dyDescent="0.3">
      <c r="A44" s="33"/>
      <c r="B44" s="33"/>
      <c r="C44" s="33"/>
      <c r="D44" s="33"/>
      <c r="E44" s="33"/>
      <c r="F44" s="33"/>
      <c r="G44" s="33"/>
      <c r="H44" s="33"/>
      <c r="I44" s="33"/>
      <c r="J44" s="33"/>
      <c r="K44" s="33"/>
      <c r="L44" s="33"/>
      <c r="M44" s="33"/>
      <c r="N44" s="33"/>
      <c r="O44" s="33"/>
      <c r="P44" s="33"/>
      <c r="Q44" s="33"/>
    </row>
    <row r="45" spans="1:17" s="24" customFormat="1" ht="248.25" customHeight="1" x14ac:dyDescent="0.3">
      <c r="A45" s="33"/>
      <c r="B45" s="33"/>
      <c r="C45" s="33"/>
      <c r="D45" s="33"/>
      <c r="E45" s="33"/>
      <c r="F45" s="33"/>
      <c r="G45" s="33"/>
      <c r="H45" s="33"/>
      <c r="I45" s="33"/>
      <c r="J45" s="33"/>
      <c r="K45" s="33"/>
      <c r="L45" s="33"/>
      <c r="M45" s="33"/>
      <c r="N45" s="33"/>
      <c r="O45" s="33"/>
      <c r="P45" s="33"/>
      <c r="Q45" s="33"/>
    </row>
    <row r="46" spans="1:17" s="1" customFormat="1" ht="237" customHeight="1" x14ac:dyDescent="0.3">
      <c r="A46" s="33"/>
      <c r="B46" s="33"/>
      <c r="C46" s="33"/>
      <c r="D46" s="33"/>
      <c r="E46" s="33"/>
      <c r="F46" s="33"/>
      <c r="G46" s="33"/>
      <c r="H46" s="33"/>
      <c r="I46" s="33"/>
      <c r="J46" s="33"/>
      <c r="K46" s="33"/>
      <c r="L46" s="33"/>
      <c r="M46" s="33"/>
      <c r="N46" s="33"/>
      <c r="O46" s="33"/>
      <c r="P46" s="33"/>
      <c r="Q46" s="33"/>
    </row>
    <row r="47" spans="1:17" s="24" customFormat="1" ht="237.75" customHeight="1" x14ac:dyDescent="0.3">
      <c r="A47" s="33"/>
      <c r="B47" s="33"/>
      <c r="C47" s="33"/>
      <c r="D47" s="33"/>
      <c r="E47" s="33"/>
      <c r="F47" s="33"/>
      <c r="G47" s="33"/>
      <c r="H47" s="33"/>
      <c r="I47" s="33"/>
      <c r="J47" s="33"/>
      <c r="K47" s="33"/>
      <c r="L47" s="33"/>
      <c r="M47" s="33"/>
      <c r="N47" s="33"/>
      <c r="O47" s="33"/>
      <c r="P47" s="33"/>
      <c r="Q47" s="33"/>
    </row>
    <row r="48" spans="1:17" s="27" customFormat="1" ht="240.75" customHeight="1" x14ac:dyDescent="0.3">
      <c r="A48" s="33"/>
      <c r="B48" s="33"/>
      <c r="C48" s="33"/>
      <c r="D48" s="33"/>
      <c r="E48" s="33"/>
      <c r="F48" s="33"/>
      <c r="G48" s="33"/>
      <c r="H48" s="33"/>
      <c r="I48" s="33"/>
      <c r="J48" s="33"/>
      <c r="K48" s="33"/>
      <c r="L48" s="33"/>
      <c r="M48" s="33"/>
      <c r="N48" s="33"/>
      <c r="O48" s="33"/>
      <c r="P48" s="33"/>
      <c r="Q48" s="33"/>
    </row>
    <row r="49" spans="1:17" s="24" customFormat="1" ht="249.75" customHeight="1" x14ac:dyDescent="0.3">
      <c r="A49" s="33"/>
      <c r="B49" s="33"/>
      <c r="C49" s="33"/>
      <c r="D49" s="33"/>
      <c r="E49" s="33"/>
      <c r="F49" s="33"/>
      <c r="G49" s="33"/>
      <c r="H49" s="33"/>
      <c r="I49" s="33"/>
      <c r="J49" s="33"/>
      <c r="K49" s="33"/>
      <c r="L49" s="33"/>
      <c r="M49" s="33"/>
      <c r="N49" s="33"/>
      <c r="O49" s="33"/>
      <c r="P49" s="33"/>
      <c r="Q49" s="33"/>
    </row>
    <row r="50" spans="1:17" s="24" customFormat="1" ht="238.5" customHeight="1" x14ac:dyDescent="0.3">
      <c r="A50" s="33"/>
      <c r="B50" s="33"/>
      <c r="C50" s="33"/>
      <c r="D50" s="33"/>
      <c r="E50" s="33"/>
      <c r="F50" s="33"/>
      <c r="G50" s="33"/>
      <c r="H50" s="33"/>
      <c r="I50" s="33"/>
      <c r="J50" s="33"/>
      <c r="K50" s="33"/>
      <c r="L50" s="33"/>
      <c r="M50" s="33"/>
      <c r="N50" s="33"/>
      <c r="O50" s="33"/>
      <c r="P50" s="33"/>
      <c r="Q50" s="33"/>
    </row>
    <row r="51" spans="1:17" s="24" customFormat="1" ht="237.75" customHeight="1" x14ac:dyDescent="0.3">
      <c r="A51" s="33"/>
      <c r="B51" s="33"/>
      <c r="C51" s="33"/>
      <c r="D51" s="33"/>
      <c r="E51" s="33"/>
      <c r="F51" s="33"/>
      <c r="G51" s="33"/>
      <c r="H51" s="33"/>
      <c r="I51" s="33"/>
      <c r="J51" s="33"/>
      <c r="K51" s="33"/>
      <c r="L51" s="33"/>
      <c r="M51" s="33"/>
      <c r="N51" s="33"/>
      <c r="O51" s="33"/>
      <c r="P51" s="33"/>
      <c r="Q51" s="33"/>
    </row>
    <row r="52" spans="1:17" s="24" customFormat="1" ht="252.75" customHeight="1" x14ac:dyDescent="0.3">
      <c r="A52" s="33"/>
      <c r="B52" s="33"/>
      <c r="C52" s="33"/>
      <c r="D52" s="33"/>
      <c r="E52" s="33"/>
      <c r="F52" s="33"/>
      <c r="G52" s="33"/>
      <c r="H52" s="33"/>
      <c r="I52" s="33"/>
      <c r="J52" s="33"/>
      <c r="K52" s="33"/>
      <c r="L52" s="33"/>
      <c r="M52" s="33"/>
      <c r="N52" s="33"/>
      <c r="O52" s="33"/>
      <c r="P52" s="33"/>
      <c r="Q52" s="33"/>
    </row>
    <row r="53" spans="1:17" s="24" customFormat="1" ht="267.75" customHeight="1" x14ac:dyDescent="0.3">
      <c r="A53" s="33"/>
      <c r="B53" s="33"/>
      <c r="C53" s="33"/>
      <c r="D53" s="33"/>
      <c r="E53" s="33"/>
      <c r="F53" s="33"/>
      <c r="G53" s="33"/>
      <c r="H53" s="33"/>
      <c r="I53" s="33"/>
      <c r="J53" s="33"/>
      <c r="K53" s="33"/>
      <c r="L53" s="33"/>
      <c r="M53" s="33"/>
      <c r="N53" s="33"/>
      <c r="O53" s="33"/>
      <c r="P53" s="33"/>
      <c r="Q53" s="33"/>
    </row>
    <row r="54" spans="1:17" s="24" customFormat="1" ht="237.75" customHeight="1" x14ac:dyDescent="0.3">
      <c r="A54" s="33"/>
      <c r="B54" s="33"/>
      <c r="C54" s="33"/>
      <c r="D54" s="33"/>
      <c r="E54" s="33"/>
      <c r="F54" s="33"/>
      <c r="G54" s="33"/>
      <c r="H54" s="33"/>
      <c r="I54" s="33"/>
      <c r="J54" s="33"/>
      <c r="K54" s="33"/>
      <c r="L54" s="33"/>
      <c r="M54" s="33"/>
      <c r="N54" s="33"/>
      <c r="O54" s="33"/>
      <c r="P54" s="33"/>
      <c r="Q54" s="33"/>
    </row>
    <row r="55" spans="1:17" s="24" customFormat="1" ht="254.25" customHeight="1" x14ac:dyDescent="0.3">
      <c r="A55" s="33"/>
      <c r="B55" s="33"/>
      <c r="C55" s="33"/>
      <c r="D55" s="33"/>
      <c r="E55" s="33"/>
      <c r="F55" s="33"/>
      <c r="G55" s="33"/>
      <c r="H55" s="33"/>
      <c r="I55" s="33"/>
      <c r="J55" s="33"/>
      <c r="K55" s="33"/>
      <c r="L55" s="33"/>
      <c r="M55" s="33"/>
      <c r="N55" s="33"/>
      <c r="O55" s="33"/>
      <c r="P55" s="33"/>
      <c r="Q55" s="33"/>
    </row>
    <row r="56" spans="1:17" s="24" customFormat="1" ht="237" customHeight="1" x14ac:dyDescent="0.3">
      <c r="A56" s="33"/>
      <c r="B56" s="33"/>
      <c r="C56" s="33"/>
      <c r="D56" s="33"/>
      <c r="E56" s="33"/>
      <c r="F56" s="33"/>
      <c r="G56" s="33"/>
      <c r="H56" s="33"/>
      <c r="I56" s="33"/>
      <c r="J56" s="33"/>
      <c r="K56" s="33"/>
      <c r="L56" s="33"/>
      <c r="M56" s="33"/>
      <c r="N56" s="33"/>
      <c r="O56" s="33"/>
      <c r="P56" s="33"/>
      <c r="Q56" s="33"/>
    </row>
    <row r="57" spans="1:17" s="24" customFormat="1" ht="286.5" customHeight="1" x14ac:dyDescent="0.3">
      <c r="A57" s="33"/>
      <c r="B57" s="33"/>
      <c r="C57" s="33"/>
      <c r="D57" s="33"/>
      <c r="E57" s="33"/>
      <c r="F57" s="33"/>
      <c r="G57" s="33"/>
      <c r="H57" s="33"/>
      <c r="I57" s="33"/>
      <c r="J57" s="33"/>
      <c r="K57" s="33"/>
      <c r="L57" s="33"/>
      <c r="M57" s="33"/>
      <c r="N57" s="33"/>
      <c r="O57" s="33"/>
      <c r="P57" s="33"/>
      <c r="Q57" s="33"/>
    </row>
    <row r="58" spans="1:17" s="24" customFormat="1" ht="238.5" customHeight="1" x14ac:dyDescent="0.3">
      <c r="A58" s="33"/>
      <c r="B58" s="33"/>
      <c r="C58" s="33"/>
      <c r="D58" s="33"/>
      <c r="E58" s="33"/>
      <c r="F58" s="33"/>
      <c r="G58" s="33"/>
      <c r="H58" s="33"/>
      <c r="I58" s="33"/>
      <c r="J58" s="33"/>
      <c r="K58" s="33"/>
      <c r="L58" s="33"/>
      <c r="M58" s="33"/>
      <c r="N58" s="33"/>
      <c r="O58" s="33"/>
      <c r="P58" s="33"/>
      <c r="Q58" s="33"/>
    </row>
    <row r="59" spans="1:17" s="24" customFormat="1" ht="236.25" customHeight="1" x14ac:dyDescent="0.3">
      <c r="A59" s="33"/>
      <c r="B59" s="33"/>
      <c r="C59" s="33"/>
      <c r="D59" s="33"/>
      <c r="E59" s="33"/>
      <c r="F59" s="33"/>
      <c r="G59" s="33"/>
      <c r="H59" s="33"/>
      <c r="I59" s="33"/>
      <c r="J59" s="33"/>
      <c r="K59" s="33"/>
      <c r="L59" s="33"/>
      <c r="M59" s="33"/>
      <c r="N59" s="33"/>
      <c r="O59" s="33"/>
      <c r="P59" s="33"/>
      <c r="Q59" s="33"/>
    </row>
    <row r="60" spans="1:17" s="1" customFormat="1" ht="253.5" customHeight="1" x14ac:dyDescent="0.3">
      <c r="A60" s="33"/>
      <c r="B60" s="33"/>
      <c r="C60" s="33"/>
      <c r="D60" s="33"/>
      <c r="E60" s="33"/>
      <c r="F60" s="33"/>
      <c r="G60" s="33"/>
      <c r="H60" s="33"/>
      <c r="I60" s="33"/>
      <c r="J60" s="33"/>
      <c r="K60" s="33"/>
      <c r="L60" s="33"/>
      <c r="M60" s="33"/>
      <c r="N60" s="33"/>
      <c r="O60" s="33"/>
      <c r="P60" s="33"/>
      <c r="Q60" s="33"/>
    </row>
    <row r="61" spans="1:17" s="25" customFormat="1" ht="239.25" customHeight="1" x14ac:dyDescent="0.3">
      <c r="A61" s="33"/>
      <c r="B61" s="33"/>
      <c r="C61" s="33"/>
      <c r="D61" s="33"/>
      <c r="E61" s="33"/>
      <c r="F61" s="33"/>
      <c r="G61" s="33"/>
      <c r="H61" s="33"/>
      <c r="I61" s="33"/>
      <c r="J61" s="33"/>
      <c r="K61" s="33"/>
      <c r="L61" s="33"/>
      <c r="M61" s="33"/>
      <c r="N61" s="33"/>
      <c r="O61" s="33"/>
      <c r="P61" s="33"/>
      <c r="Q61" s="33"/>
    </row>
    <row r="62" spans="1:17" s="24" customFormat="1" ht="237.75" customHeight="1" x14ac:dyDescent="0.3">
      <c r="A62" s="33"/>
      <c r="B62" s="33"/>
      <c r="C62" s="33"/>
      <c r="D62" s="33"/>
      <c r="E62" s="33"/>
      <c r="F62" s="33"/>
      <c r="G62" s="33"/>
      <c r="H62" s="33"/>
      <c r="I62" s="33"/>
      <c r="J62" s="33"/>
      <c r="K62" s="33"/>
      <c r="L62" s="33"/>
      <c r="M62" s="33"/>
      <c r="N62" s="33"/>
      <c r="O62" s="33"/>
      <c r="P62" s="33"/>
      <c r="Q62" s="33"/>
    </row>
    <row r="63" spans="1:17" s="24" customFormat="1" ht="238.5" customHeight="1" x14ac:dyDescent="0.3">
      <c r="A63" s="33"/>
      <c r="B63" s="33"/>
      <c r="C63" s="33"/>
      <c r="D63" s="33"/>
      <c r="E63" s="33"/>
      <c r="F63" s="33"/>
      <c r="G63" s="33"/>
      <c r="H63" s="33"/>
      <c r="I63" s="33"/>
      <c r="J63" s="33"/>
      <c r="K63" s="33"/>
      <c r="L63" s="33"/>
      <c r="M63" s="33"/>
      <c r="N63" s="33"/>
      <c r="O63" s="33"/>
      <c r="P63" s="33"/>
      <c r="Q63" s="33"/>
    </row>
    <row r="64" spans="1:17" s="27" customFormat="1" ht="236.25" customHeight="1" x14ac:dyDescent="0.3">
      <c r="A64" s="33"/>
      <c r="B64" s="33"/>
      <c r="C64" s="33"/>
      <c r="D64" s="33"/>
      <c r="E64" s="33"/>
      <c r="F64" s="33"/>
      <c r="G64" s="33"/>
      <c r="H64" s="33"/>
      <c r="I64" s="33"/>
      <c r="J64" s="33"/>
      <c r="K64" s="33"/>
      <c r="L64" s="33"/>
      <c r="M64" s="33"/>
      <c r="N64" s="33"/>
      <c r="O64" s="33"/>
      <c r="P64" s="33"/>
      <c r="Q64" s="33"/>
    </row>
    <row r="65" spans="1:41" s="24" customFormat="1" ht="222" customHeight="1" x14ac:dyDescent="0.3">
      <c r="A65" s="33"/>
      <c r="B65" s="33"/>
      <c r="C65" s="33"/>
      <c r="D65" s="33"/>
      <c r="E65" s="33"/>
      <c r="F65" s="33"/>
      <c r="G65" s="33"/>
      <c r="H65" s="33"/>
      <c r="I65" s="33"/>
      <c r="J65" s="33"/>
      <c r="K65" s="33"/>
      <c r="L65" s="33"/>
      <c r="M65" s="33"/>
      <c r="N65" s="33"/>
      <c r="O65" s="33"/>
      <c r="P65" s="33"/>
      <c r="Q65" s="33"/>
    </row>
    <row r="66" spans="1:41" s="27" customFormat="1" ht="225" customHeight="1" x14ac:dyDescent="0.3">
      <c r="A66" s="33"/>
      <c r="B66" s="33"/>
      <c r="C66" s="33"/>
      <c r="D66" s="33"/>
      <c r="E66" s="33"/>
      <c r="F66" s="33"/>
      <c r="G66" s="33"/>
      <c r="H66" s="33"/>
      <c r="I66" s="33"/>
      <c r="J66" s="33"/>
      <c r="K66" s="33"/>
      <c r="L66" s="33"/>
      <c r="M66" s="33"/>
      <c r="N66" s="33"/>
      <c r="O66" s="33"/>
      <c r="P66" s="33"/>
      <c r="Q66" s="33"/>
    </row>
    <row r="67" spans="1:41" s="1" customFormat="1" ht="222.75" customHeight="1" x14ac:dyDescent="0.3">
      <c r="A67" s="33"/>
      <c r="B67" s="33"/>
      <c r="C67" s="33"/>
      <c r="D67" s="33"/>
      <c r="E67" s="33"/>
      <c r="F67" s="33"/>
      <c r="G67" s="33"/>
      <c r="H67" s="33"/>
      <c r="I67" s="33"/>
      <c r="J67" s="33"/>
      <c r="K67" s="33"/>
      <c r="L67" s="33"/>
      <c r="M67" s="33"/>
      <c r="N67" s="33"/>
      <c r="O67" s="33"/>
      <c r="P67" s="33"/>
      <c r="Q67" s="33"/>
    </row>
    <row r="68" spans="1:41" s="27" customFormat="1" ht="222" customHeight="1" x14ac:dyDescent="0.3">
      <c r="A68" s="33"/>
      <c r="B68" s="33"/>
      <c r="C68" s="33"/>
      <c r="D68" s="33"/>
      <c r="E68" s="33"/>
      <c r="F68" s="33"/>
      <c r="G68" s="33"/>
      <c r="H68" s="33"/>
      <c r="I68" s="33"/>
      <c r="J68" s="33"/>
      <c r="K68" s="33"/>
      <c r="L68" s="33"/>
      <c r="M68" s="33"/>
      <c r="N68" s="33"/>
      <c r="O68" s="33"/>
      <c r="P68" s="33"/>
      <c r="Q68" s="33"/>
    </row>
    <row r="69" spans="1:41" s="25" customFormat="1" ht="18.75" x14ac:dyDescent="0.3">
      <c r="A69" s="33"/>
      <c r="B69" s="33"/>
      <c r="C69" s="33"/>
      <c r="D69" s="33"/>
      <c r="E69" s="33"/>
      <c r="F69" s="33"/>
      <c r="G69" s="33"/>
      <c r="H69" s="33"/>
      <c r="I69" s="33"/>
      <c r="J69" s="33"/>
      <c r="K69" s="33"/>
      <c r="L69" s="33"/>
      <c r="M69" s="33"/>
      <c r="N69" s="33"/>
      <c r="O69" s="33"/>
      <c r="P69" s="33"/>
      <c r="Q69" s="33"/>
    </row>
    <row r="70" spans="1:41" s="27" customFormat="1" ht="252" customHeight="1" x14ac:dyDescent="0.3">
      <c r="A70" s="33"/>
      <c r="B70" s="33"/>
      <c r="C70" s="33"/>
      <c r="D70" s="33"/>
      <c r="E70" s="33"/>
      <c r="F70" s="33"/>
      <c r="G70" s="33"/>
      <c r="H70" s="33"/>
      <c r="I70" s="33"/>
      <c r="J70" s="33"/>
      <c r="K70" s="33"/>
      <c r="L70" s="33"/>
      <c r="M70" s="33"/>
      <c r="N70" s="33"/>
      <c r="O70" s="33"/>
      <c r="P70" s="33"/>
      <c r="Q70" s="33"/>
    </row>
    <row r="71" spans="1:41" s="25" customFormat="1" ht="190.5" customHeight="1" x14ac:dyDescent="0.3">
      <c r="A71" s="33"/>
      <c r="B71" s="33"/>
      <c r="C71" s="33"/>
      <c r="D71" s="33"/>
      <c r="E71" s="33"/>
      <c r="F71" s="33"/>
      <c r="G71" s="33"/>
      <c r="H71" s="33"/>
      <c r="I71" s="33"/>
      <c r="J71" s="33"/>
      <c r="K71" s="33"/>
      <c r="L71" s="33"/>
      <c r="M71" s="33"/>
      <c r="N71" s="33"/>
      <c r="O71" s="33"/>
      <c r="P71" s="33"/>
      <c r="Q71" s="33"/>
    </row>
    <row r="72" spans="1:41" s="26" customFormat="1" ht="255" customHeight="1" x14ac:dyDescent="0.25">
      <c r="A72" s="15"/>
      <c r="B72" s="15"/>
      <c r="C72" s="15"/>
      <c r="D72" s="15"/>
      <c r="E72" s="15"/>
      <c r="F72" s="15"/>
      <c r="G72" s="15"/>
      <c r="H72" s="15"/>
      <c r="I72" s="15"/>
      <c r="J72" s="15"/>
      <c r="K72" s="15"/>
      <c r="L72" s="15"/>
      <c r="M72" s="15"/>
      <c r="N72" s="15"/>
      <c r="O72" s="15"/>
      <c r="P72" s="15"/>
      <c r="Q72" s="15"/>
    </row>
    <row r="73" spans="1:41" s="26" customFormat="1" ht="268.5" customHeight="1" x14ac:dyDescent="0.25">
      <c r="A73" s="15"/>
      <c r="B73" s="15"/>
      <c r="C73" s="15"/>
      <c r="D73" s="15"/>
      <c r="E73" s="15"/>
      <c r="F73" s="15"/>
      <c r="G73" s="15"/>
      <c r="H73" s="15"/>
      <c r="I73" s="15"/>
      <c r="J73" s="15"/>
      <c r="K73" s="15"/>
      <c r="L73" s="15"/>
      <c r="M73" s="15"/>
      <c r="N73" s="15"/>
      <c r="O73" s="15"/>
      <c r="P73" s="15"/>
      <c r="Q73" s="15"/>
    </row>
    <row r="74" spans="1:41" s="8" customFormat="1" ht="18.75" x14ac:dyDescent="0.3">
      <c r="A74" s="33"/>
      <c r="B74" s="33"/>
      <c r="C74" s="33"/>
      <c r="D74" s="33"/>
      <c r="E74" s="33"/>
      <c r="F74" s="33"/>
      <c r="G74" s="33"/>
      <c r="H74" s="33"/>
      <c r="I74" s="33"/>
      <c r="J74" s="33"/>
      <c r="K74" s="33"/>
      <c r="L74" s="33"/>
      <c r="M74" s="33"/>
      <c r="N74" s="33"/>
      <c r="O74" s="33"/>
      <c r="P74" s="33"/>
      <c r="Q74" s="33"/>
    </row>
    <row r="75" spans="1:41" s="23" customFormat="1" ht="220.5" customHeight="1" x14ac:dyDescent="0.25">
      <c r="A75" s="15"/>
      <c r="B75" s="15"/>
      <c r="C75" s="15"/>
      <c r="D75" s="15"/>
      <c r="E75" s="15"/>
      <c r="F75" s="15"/>
      <c r="G75" s="15"/>
      <c r="H75" s="15"/>
      <c r="I75" s="15"/>
      <c r="J75" s="15"/>
      <c r="K75" s="15"/>
      <c r="L75" s="15"/>
      <c r="M75" s="15"/>
      <c r="N75" s="15"/>
      <c r="O75" s="15"/>
      <c r="P75" s="15"/>
      <c r="Q75" s="15"/>
    </row>
    <row r="76" spans="1:41" s="24" customFormat="1" ht="284.25" customHeight="1" x14ac:dyDescent="0.3">
      <c r="A76" s="33"/>
      <c r="B76" s="33"/>
      <c r="C76" s="33"/>
      <c r="D76" s="33"/>
      <c r="E76" s="33"/>
      <c r="F76" s="33"/>
      <c r="G76" s="33"/>
      <c r="H76" s="33"/>
      <c r="I76" s="33"/>
      <c r="J76" s="33"/>
      <c r="K76" s="33"/>
      <c r="L76" s="33"/>
      <c r="M76" s="33"/>
      <c r="N76" s="33"/>
      <c r="O76" s="33"/>
      <c r="P76" s="33"/>
      <c r="Q76" s="33"/>
    </row>
    <row r="77" spans="1:41" s="24" customFormat="1" ht="238.5" customHeight="1" x14ac:dyDescent="0.3">
      <c r="A77" s="33"/>
      <c r="B77" s="33"/>
      <c r="C77" s="33"/>
      <c r="D77" s="33"/>
      <c r="E77" s="33"/>
      <c r="F77" s="33"/>
      <c r="G77" s="33"/>
      <c r="H77" s="33"/>
      <c r="I77" s="33"/>
      <c r="J77" s="33"/>
      <c r="K77" s="33"/>
      <c r="L77" s="33"/>
      <c r="M77" s="33"/>
      <c r="N77" s="33"/>
      <c r="O77" s="33"/>
      <c r="P77" s="33"/>
      <c r="Q77" s="33"/>
    </row>
    <row r="78" spans="1:41" s="24" customFormat="1" ht="237" customHeight="1" x14ac:dyDescent="0.3">
      <c r="A78" s="33"/>
      <c r="B78" s="33"/>
      <c r="C78" s="33"/>
      <c r="D78" s="33"/>
      <c r="E78" s="33"/>
      <c r="F78" s="33"/>
      <c r="G78" s="33"/>
      <c r="H78" s="33"/>
      <c r="I78" s="33"/>
      <c r="J78" s="33"/>
      <c r="K78" s="33"/>
      <c r="L78" s="33"/>
      <c r="M78" s="33"/>
      <c r="N78" s="33"/>
      <c r="O78" s="33"/>
      <c r="P78" s="33"/>
      <c r="Q78" s="33"/>
    </row>
    <row r="79" spans="1:41" ht="252.75" customHeight="1" x14ac:dyDescent="0.25">
      <c r="A79" s="15"/>
      <c r="B79" s="15"/>
      <c r="C79" s="15"/>
      <c r="D79" s="15"/>
      <c r="E79" s="15"/>
      <c r="F79" s="15"/>
      <c r="G79" s="15"/>
      <c r="H79" s="15"/>
      <c r="I79" s="15"/>
      <c r="J79" s="15"/>
      <c r="K79" s="15"/>
      <c r="L79" s="15"/>
      <c r="M79" s="15"/>
      <c r="N79" s="15"/>
      <c r="O79" s="15"/>
      <c r="P79" s="15"/>
      <c r="Q79" s="15"/>
    </row>
    <row r="80" spans="1:41" ht="17.25" customHeight="1" x14ac:dyDescent="0.3">
      <c r="B80" s="1"/>
      <c r="C80" s="1"/>
      <c r="D80" s="1"/>
      <c r="E80" s="1"/>
      <c r="F80" s="1"/>
      <c r="G80" s="1"/>
      <c r="H80" s="1"/>
      <c r="I80" s="1"/>
      <c r="J80" s="1"/>
      <c r="K80" s="1"/>
      <c r="L80" s="1"/>
      <c r="M80" s="1"/>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row>
    <row r="81" spans="2:41" ht="18.75" x14ac:dyDescent="0.3">
      <c r="B81" s="1"/>
      <c r="C81" s="1"/>
      <c r="D81" s="1"/>
      <c r="E81" s="1"/>
      <c r="F81" s="1"/>
      <c r="G81" s="1"/>
      <c r="H81" s="1"/>
      <c r="I81" s="1"/>
      <c r="J81" s="1"/>
      <c r="K81" s="1"/>
      <c r="L81" s="1"/>
      <c r="M81" s="1"/>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row>
    <row r="82" spans="2:41" ht="18.75" x14ac:dyDescent="0.3">
      <c r="B82" s="1"/>
      <c r="C82" s="1"/>
      <c r="D82" s="1"/>
      <c r="E82" s="1"/>
      <c r="F82" s="1"/>
      <c r="G82" s="1"/>
      <c r="H82" s="1"/>
      <c r="I82" s="1"/>
      <c r="J82" s="1"/>
      <c r="K82" s="1"/>
      <c r="L82" s="1"/>
      <c r="M82" s="1"/>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row>
    <row r="83" spans="2:41" ht="18.75" x14ac:dyDescent="0.3">
      <c r="B83" s="1"/>
      <c r="C83" s="1"/>
      <c r="D83" s="1"/>
      <c r="E83" s="1"/>
      <c r="F83" s="1"/>
      <c r="G83" s="1"/>
      <c r="H83" s="1"/>
      <c r="I83" s="1"/>
      <c r="J83" s="1"/>
      <c r="K83" s="1"/>
      <c r="L83" s="1"/>
      <c r="M83" s="1"/>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row>
    <row r="84" spans="2:41" ht="18.75" x14ac:dyDescent="0.3">
      <c r="B84" s="1"/>
      <c r="C84" s="1"/>
      <c r="D84" s="1"/>
      <c r="E84" s="1"/>
      <c r="F84" s="1"/>
      <c r="G84" s="1"/>
      <c r="H84" s="1"/>
      <c r="I84" s="1"/>
      <c r="J84" s="1"/>
      <c r="K84" s="1"/>
      <c r="L84" s="1"/>
      <c r="M84" s="1"/>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row>
    <row r="85" spans="2:41" ht="18.75" x14ac:dyDescent="0.3">
      <c r="B85" s="1"/>
      <c r="C85" s="1"/>
      <c r="D85" s="1"/>
      <c r="E85" s="1"/>
      <c r="F85" s="1"/>
      <c r="G85" s="1"/>
      <c r="H85" s="1"/>
      <c r="I85" s="1"/>
      <c r="J85" s="1"/>
      <c r="K85" s="1"/>
      <c r="L85" s="1"/>
      <c r="M85" s="1"/>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row>
    <row r="86" spans="2:41" ht="18.75" x14ac:dyDescent="0.3">
      <c r="B86" s="1"/>
      <c r="C86" s="1"/>
      <c r="D86" s="1"/>
      <c r="E86" s="1"/>
      <c r="F86" s="1"/>
      <c r="G86" s="1"/>
      <c r="H86" s="1"/>
      <c r="I86" s="1"/>
      <c r="J86" s="1"/>
      <c r="K86" s="1"/>
      <c r="L86" s="1"/>
      <c r="M86" s="1"/>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row>
    <row r="87" spans="2:41" ht="18.75" x14ac:dyDescent="0.3">
      <c r="B87" s="1"/>
      <c r="C87" s="1"/>
      <c r="D87" s="1"/>
      <c r="E87" s="1"/>
      <c r="F87" s="1"/>
      <c r="G87" s="1"/>
      <c r="H87" s="1"/>
      <c r="I87" s="1"/>
      <c r="J87" s="1"/>
      <c r="K87" s="1"/>
      <c r="L87" s="1"/>
      <c r="M87" s="1"/>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row>
    <row r="88" spans="2:41" ht="18.75" x14ac:dyDescent="0.3">
      <c r="B88" s="1"/>
      <c r="C88" s="1"/>
      <c r="D88" s="1"/>
      <c r="E88" s="1"/>
      <c r="F88" s="1"/>
      <c r="G88" s="1"/>
      <c r="H88" s="1"/>
      <c r="I88" s="1"/>
      <c r="J88" s="1"/>
      <c r="K88" s="1"/>
      <c r="L88" s="1"/>
      <c r="M88" s="1"/>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row>
    <row r="89" spans="2:41" ht="18.75" x14ac:dyDescent="0.3">
      <c r="B89" s="1"/>
      <c r="C89" s="1"/>
      <c r="D89" s="1"/>
      <c r="E89" s="1"/>
      <c r="F89" s="1"/>
      <c r="G89" s="1"/>
      <c r="H89" s="1"/>
      <c r="I89" s="1"/>
      <c r="J89" s="1"/>
      <c r="K89" s="1"/>
      <c r="L89" s="1"/>
      <c r="M89" s="1"/>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row>
    <row r="90" spans="2:41" ht="18.75" x14ac:dyDescent="0.3">
      <c r="B90" s="1"/>
      <c r="C90" s="1"/>
      <c r="D90" s="1"/>
      <c r="E90" s="1"/>
      <c r="F90" s="1"/>
      <c r="G90" s="1"/>
      <c r="H90" s="1"/>
      <c r="I90" s="1"/>
      <c r="J90" s="1"/>
      <c r="K90" s="1"/>
      <c r="L90" s="1"/>
      <c r="M90" s="1"/>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row>
    <row r="91" spans="2:41" ht="18.75" x14ac:dyDescent="0.3">
      <c r="B91" s="1"/>
      <c r="C91" s="1"/>
      <c r="D91" s="1"/>
      <c r="E91" s="1"/>
      <c r="F91" s="1"/>
      <c r="G91" s="1"/>
      <c r="H91" s="1"/>
      <c r="I91" s="1"/>
      <c r="J91" s="1"/>
      <c r="K91" s="1"/>
      <c r="L91" s="1"/>
      <c r="M91" s="1"/>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row>
    <row r="92" spans="2:41" ht="18.75" x14ac:dyDescent="0.3">
      <c r="B92" s="1"/>
      <c r="C92" s="1"/>
      <c r="D92" s="1"/>
      <c r="E92" s="1"/>
      <c r="F92" s="1"/>
      <c r="G92" s="1"/>
      <c r="H92" s="1"/>
      <c r="I92" s="1"/>
      <c r="J92" s="1"/>
      <c r="K92" s="1"/>
      <c r="L92" s="1"/>
      <c r="M92" s="1"/>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row>
    <row r="93" spans="2:41" ht="18.75" x14ac:dyDescent="0.3">
      <c r="B93" s="1"/>
      <c r="C93" s="1"/>
      <c r="D93" s="1"/>
      <c r="E93" s="1"/>
      <c r="F93" s="1"/>
      <c r="G93" s="1"/>
      <c r="H93" s="1"/>
      <c r="I93" s="1"/>
      <c r="J93" s="1"/>
      <c r="K93" s="1"/>
      <c r="L93" s="1"/>
      <c r="M93" s="1"/>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row>
    <row r="94" spans="2:41" ht="18.75" x14ac:dyDescent="0.3">
      <c r="B94" s="1"/>
      <c r="C94" s="1"/>
      <c r="D94" s="1"/>
      <c r="E94" s="1"/>
      <c r="F94" s="1"/>
      <c r="G94" s="1"/>
      <c r="H94" s="1"/>
      <c r="I94" s="1"/>
      <c r="J94" s="1"/>
      <c r="K94" s="1"/>
      <c r="L94" s="1"/>
      <c r="M94" s="1"/>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row>
    <row r="95" spans="2:41" ht="18.75" x14ac:dyDescent="0.3">
      <c r="B95" s="1"/>
      <c r="C95" s="1"/>
      <c r="D95" s="1"/>
      <c r="E95" s="1"/>
      <c r="F95" s="1"/>
      <c r="G95" s="1"/>
      <c r="H95" s="1"/>
      <c r="I95" s="1"/>
      <c r="J95" s="1"/>
      <c r="K95" s="1"/>
      <c r="L95" s="1"/>
      <c r="M95" s="1"/>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row>
    <row r="96" spans="2:41" ht="18.75" x14ac:dyDescent="0.3">
      <c r="B96" s="1"/>
      <c r="C96" s="1"/>
      <c r="D96" s="1"/>
      <c r="E96" s="1"/>
      <c r="F96" s="1"/>
      <c r="G96" s="1"/>
      <c r="H96" s="1"/>
      <c r="I96" s="1"/>
      <c r="J96" s="1"/>
      <c r="K96" s="1"/>
      <c r="L96" s="1"/>
      <c r="M96" s="1"/>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row>
    <row r="97" spans="2:41" ht="18.75" x14ac:dyDescent="0.3">
      <c r="B97" s="1"/>
      <c r="C97" s="1"/>
      <c r="D97" s="1"/>
      <c r="E97" s="1"/>
      <c r="F97" s="1"/>
      <c r="G97" s="1"/>
      <c r="H97" s="1"/>
      <c r="I97" s="1"/>
      <c r="J97" s="1"/>
      <c r="K97" s="1"/>
      <c r="L97" s="1"/>
      <c r="M97" s="1"/>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row>
    <row r="98" spans="2:41" ht="18.75" x14ac:dyDescent="0.3">
      <c r="B98" s="1"/>
      <c r="C98" s="1"/>
      <c r="D98" s="1"/>
      <c r="E98" s="1"/>
      <c r="F98" s="1"/>
      <c r="G98" s="1"/>
      <c r="H98" s="1"/>
      <c r="I98" s="1"/>
      <c r="J98" s="1"/>
      <c r="K98" s="1"/>
      <c r="L98" s="1"/>
      <c r="M98" s="1"/>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row>
    <row r="99" spans="2:41" ht="18.75" x14ac:dyDescent="0.3">
      <c r="B99" s="1"/>
      <c r="C99" s="1"/>
      <c r="D99" s="1"/>
      <c r="E99" s="1"/>
      <c r="F99" s="1"/>
      <c r="G99" s="1"/>
      <c r="H99" s="1"/>
      <c r="I99" s="1"/>
      <c r="J99" s="1"/>
      <c r="K99" s="1"/>
      <c r="L99" s="1"/>
      <c r="M99" s="1"/>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row>
    <row r="100" spans="2:41" ht="18.75" x14ac:dyDescent="0.3">
      <c r="B100" s="1"/>
      <c r="C100" s="1"/>
      <c r="D100" s="1"/>
      <c r="E100" s="1"/>
      <c r="F100" s="1"/>
      <c r="G100" s="1"/>
      <c r="H100" s="1"/>
      <c r="I100" s="1"/>
      <c r="J100" s="1"/>
      <c r="K100" s="1"/>
      <c r="L100" s="1"/>
      <c r="M100" s="1"/>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row>
    <row r="101" spans="2:41" ht="18.75" x14ac:dyDescent="0.3">
      <c r="B101" s="1"/>
      <c r="C101" s="1"/>
      <c r="D101" s="1"/>
      <c r="E101" s="1"/>
      <c r="F101" s="1"/>
      <c r="G101" s="1"/>
      <c r="H101" s="1"/>
      <c r="I101" s="1"/>
      <c r="J101" s="1"/>
      <c r="K101" s="1"/>
      <c r="L101" s="1"/>
      <c r="M101" s="1"/>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row>
    <row r="102" spans="2:41" ht="18.75" x14ac:dyDescent="0.3">
      <c r="B102" s="1"/>
      <c r="C102" s="1"/>
      <c r="D102" s="1"/>
      <c r="E102" s="1"/>
      <c r="F102" s="1"/>
      <c r="G102" s="1"/>
      <c r="H102" s="1"/>
      <c r="I102" s="1"/>
      <c r="J102" s="1"/>
      <c r="K102" s="1"/>
      <c r="L102" s="1"/>
      <c r="M102" s="1"/>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row>
    <row r="103" spans="2:41" ht="18.75" x14ac:dyDescent="0.3">
      <c r="B103" s="1"/>
      <c r="C103" s="1"/>
      <c r="D103" s="1"/>
      <c r="E103" s="1"/>
      <c r="F103" s="1"/>
      <c r="G103" s="1"/>
      <c r="H103" s="1"/>
      <c r="I103" s="1"/>
      <c r="J103" s="1"/>
      <c r="K103" s="1"/>
      <c r="L103" s="1"/>
      <c r="M103" s="1"/>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row>
    <row r="104" spans="2:41" ht="18.75" x14ac:dyDescent="0.3">
      <c r="B104" s="1"/>
      <c r="C104" s="1"/>
      <c r="D104" s="1"/>
      <c r="E104" s="1"/>
      <c r="F104" s="1"/>
      <c r="G104" s="1"/>
      <c r="H104" s="1"/>
      <c r="I104" s="1"/>
      <c r="J104" s="1"/>
      <c r="K104" s="1"/>
      <c r="L104" s="1"/>
      <c r="M104" s="1"/>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row>
    <row r="105" spans="2:41" ht="18.75" x14ac:dyDescent="0.3">
      <c r="B105" s="1"/>
      <c r="C105" s="1"/>
      <c r="D105" s="1"/>
      <c r="E105" s="1"/>
      <c r="F105" s="1"/>
      <c r="G105" s="1"/>
      <c r="H105" s="1"/>
      <c r="I105" s="1"/>
      <c r="J105" s="1"/>
      <c r="K105" s="1"/>
      <c r="L105" s="1"/>
      <c r="M105" s="1"/>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row>
    <row r="106" spans="2:41" ht="18.75" x14ac:dyDescent="0.3">
      <c r="B106" s="1"/>
      <c r="C106" s="1"/>
      <c r="D106" s="1"/>
      <c r="E106" s="1"/>
      <c r="F106" s="1"/>
      <c r="G106" s="1"/>
      <c r="H106" s="1"/>
      <c r="I106" s="1"/>
      <c r="J106" s="1"/>
      <c r="K106" s="1"/>
      <c r="L106" s="1"/>
      <c r="M106" s="1"/>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row>
    <row r="107" spans="2:41" ht="18.75" x14ac:dyDescent="0.3">
      <c r="B107" s="1"/>
      <c r="C107" s="1"/>
      <c r="D107" s="1"/>
      <c r="E107" s="1"/>
      <c r="F107" s="1"/>
      <c r="G107" s="1"/>
      <c r="H107" s="1"/>
      <c r="I107" s="1"/>
      <c r="J107" s="1"/>
      <c r="K107" s="1"/>
      <c r="L107" s="1"/>
      <c r="M107" s="1"/>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row>
    <row r="108" spans="2:41" ht="18.75" x14ac:dyDescent="0.3">
      <c r="B108" s="1"/>
      <c r="C108" s="1"/>
      <c r="D108" s="1"/>
      <c r="E108" s="1"/>
      <c r="F108" s="1"/>
      <c r="G108" s="1"/>
      <c r="H108" s="1"/>
      <c r="I108" s="1"/>
      <c r="J108" s="1"/>
      <c r="K108" s="1"/>
      <c r="L108" s="1"/>
      <c r="M108" s="1"/>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row>
    <row r="109" spans="2:41" ht="18.75" x14ac:dyDescent="0.3">
      <c r="B109" s="1"/>
      <c r="C109" s="1"/>
      <c r="D109" s="1"/>
      <c r="E109" s="1"/>
      <c r="F109" s="1"/>
      <c r="G109" s="1"/>
      <c r="H109" s="1"/>
      <c r="I109" s="1"/>
      <c r="J109" s="1"/>
      <c r="K109" s="1"/>
      <c r="L109" s="1"/>
      <c r="M109" s="1"/>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row>
    <row r="110" spans="2:41" ht="18.75" x14ac:dyDescent="0.3">
      <c r="B110" s="1"/>
      <c r="C110" s="1"/>
      <c r="D110" s="1"/>
      <c r="E110" s="1"/>
      <c r="F110" s="1"/>
      <c r="G110" s="1"/>
      <c r="H110" s="1"/>
      <c r="I110" s="1"/>
      <c r="J110" s="1"/>
      <c r="K110" s="1"/>
      <c r="L110" s="1"/>
      <c r="M110" s="1"/>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row>
    <row r="111" spans="2:41" ht="18.75" x14ac:dyDescent="0.3">
      <c r="B111" s="1"/>
      <c r="C111" s="1"/>
      <c r="D111" s="1"/>
      <c r="E111" s="1"/>
      <c r="F111" s="1"/>
      <c r="G111" s="1"/>
      <c r="H111" s="1"/>
      <c r="I111" s="1"/>
      <c r="J111" s="1"/>
      <c r="K111" s="1"/>
      <c r="L111" s="1"/>
      <c r="M111" s="1"/>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row>
    <row r="112" spans="2:41" ht="18.75" x14ac:dyDescent="0.3">
      <c r="B112" s="1"/>
      <c r="C112" s="1"/>
      <c r="D112" s="1"/>
      <c r="E112" s="1"/>
      <c r="F112" s="1"/>
      <c r="G112" s="1"/>
      <c r="H112" s="1"/>
      <c r="I112" s="1"/>
      <c r="J112" s="1"/>
      <c r="K112" s="1"/>
      <c r="L112" s="1"/>
      <c r="M112" s="1"/>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row>
    <row r="113" spans="2:41" ht="18.75" x14ac:dyDescent="0.3">
      <c r="B113" s="1"/>
      <c r="C113" s="1"/>
      <c r="D113" s="1"/>
      <c r="E113" s="1"/>
      <c r="F113" s="1"/>
      <c r="G113" s="1"/>
      <c r="H113" s="1"/>
      <c r="I113" s="1"/>
      <c r="J113" s="1"/>
      <c r="K113" s="1"/>
      <c r="L113" s="1"/>
      <c r="M113" s="1"/>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row>
    <row r="114" spans="2:41" ht="18.75" x14ac:dyDescent="0.3">
      <c r="B114" s="1"/>
      <c r="C114" s="1"/>
      <c r="D114" s="1"/>
      <c r="E114" s="1"/>
      <c r="F114" s="1"/>
      <c r="G114" s="1"/>
      <c r="H114" s="1"/>
      <c r="I114" s="1"/>
      <c r="J114" s="1"/>
      <c r="K114" s="1"/>
      <c r="L114" s="1"/>
      <c r="M114" s="1"/>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row>
    <row r="115" spans="2:41" ht="18.75" x14ac:dyDescent="0.3">
      <c r="B115" s="1"/>
      <c r="C115" s="1"/>
      <c r="D115" s="1"/>
      <c r="E115" s="1"/>
      <c r="F115" s="1"/>
      <c r="G115" s="1"/>
      <c r="H115" s="1"/>
      <c r="I115" s="1"/>
      <c r="J115" s="1"/>
      <c r="K115" s="1"/>
      <c r="L115" s="1"/>
      <c r="M115" s="1"/>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row>
    <row r="116" spans="2:41" ht="18.75" x14ac:dyDescent="0.3">
      <c r="B116" s="1"/>
      <c r="C116" s="1"/>
      <c r="D116" s="1"/>
      <c r="E116" s="1"/>
      <c r="F116" s="1"/>
      <c r="G116" s="1"/>
      <c r="H116" s="1"/>
      <c r="I116" s="1"/>
      <c r="J116" s="1"/>
      <c r="K116" s="1"/>
      <c r="L116" s="1"/>
      <c r="M116" s="1"/>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row>
    <row r="117" spans="2:41" ht="18.75" x14ac:dyDescent="0.3">
      <c r="B117" s="1"/>
      <c r="C117" s="1"/>
      <c r="D117" s="1"/>
      <c r="E117" s="1"/>
      <c r="F117" s="1"/>
      <c r="G117" s="1"/>
      <c r="H117" s="1"/>
      <c r="I117" s="1"/>
      <c r="J117" s="1"/>
      <c r="K117" s="1"/>
      <c r="L117" s="1"/>
      <c r="M117" s="1"/>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row>
    <row r="118" spans="2:41" ht="18.75" x14ac:dyDescent="0.3">
      <c r="B118" s="1"/>
      <c r="C118" s="1"/>
      <c r="D118" s="1"/>
      <c r="E118" s="1"/>
      <c r="F118" s="1"/>
      <c r="G118" s="1"/>
      <c r="H118" s="1"/>
      <c r="I118" s="1"/>
      <c r="J118" s="1"/>
      <c r="K118" s="1"/>
      <c r="L118" s="1"/>
      <c r="M118" s="1"/>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row>
    <row r="119" spans="2:41" ht="18.75" x14ac:dyDescent="0.3">
      <c r="B119" s="1"/>
      <c r="C119" s="1"/>
      <c r="D119" s="1"/>
      <c r="E119" s="1"/>
      <c r="F119" s="1"/>
      <c r="G119" s="1"/>
      <c r="H119" s="1"/>
      <c r="I119" s="1"/>
      <c r="J119" s="1"/>
      <c r="K119" s="1"/>
      <c r="L119" s="1"/>
      <c r="M119" s="1"/>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row>
    <row r="120" spans="2:41" ht="18.75" x14ac:dyDescent="0.3">
      <c r="B120" s="1"/>
      <c r="C120" s="1"/>
      <c r="D120" s="1"/>
      <c r="E120" s="1"/>
      <c r="F120" s="1"/>
      <c r="G120" s="1"/>
      <c r="H120" s="1"/>
      <c r="I120" s="1"/>
      <c r="J120" s="1"/>
      <c r="K120" s="1"/>
      <c r="L120" s="1"/>
      <c r="M120" s="1"/>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row>
    <row r="121" spans="2:41" ht="18.75" x14ac:dyDescent="0.3">
      <c r="B121" s="1"/>
      <c r="C121" s="1"/>
      <c r="D121" s="1"/>
      <c r="E121" s="1"/>
      <c r="F121" s="1"/>
      <c r="G121" s="1"/>
      <c r="H121" s="1"/>
      <c r="I121" s="1"/>
      <c r="J121" s="1"/>
      <c r="K121" s="1"/>
      <c r="L121" s="1"/>
      <c r="M121" s="1"/>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row>
    <row r="122" spans="2:41" ht="18.75" x14ac:dyDescent="0.3">
      <c r="B122" s="1"/>
      <c r="C122" s="1"/>
      <c r="D122" s="1"/>
      <c r="E122" s="1"/>
      <c r="F122" s="1"/>
      <c r="G122" s="1"/>
      <c r="H122" s="1"/>
      <c r="I122" s="1"/>
      <c r="J122" s="1"/>
      <c r="K122" s="1"/>
      <c r="L122" s="1"/>
      <c r="M122" s="1"/>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row>
    <row r="123" spans="2:41" ht="18.75" x14ac:dyDescent="0.3">
      <c r="B123" s="1"/>
      <c r="C123" s="1"/>
      <c r="D123" s="1"/>
      <c r="E123" s="1"/>
      <c r="F123" s="1"/>
      <c r="G123" s="1"/>
      <c r="H123" s="1"/>
      <c r="I123" s="1"/>
      <c r="J123" s="1"/>
      <c r="K123" s="1"/>
      <c r="L123" s="1"/>
      <c r="M123" s="1"/>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row>
    <row r="124" spans="2:41" ht="18.75" x14ac:dyDescent="0.3">
      <c r="B124" s="1"/>
      <c r="C124" s="1"/>
      <c r="D124" s="1"/>
      <c r="E124" s="1"/>
      <c r="F124" s="1"/>
      <c r="G124" s="1"/>
      <c r="H124" s="1"/>
      <c r="I124" s="1"/>
      <c r="J124" s="1"/>
      <c r="K124" s="1"/>
      <c r="L124" s="1"/>
      <c r="M124" s="1"/>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row>
    <row r="125" spans="2:41" ht="18.75" x14ac:dyDescent="0.3">
      <c r="B125" s="1"/>
      <c r="C125" s="1"/>
      <c r="D125" s="1"/>
      <c r="E125" s="1"/>
      <c r="F125" s="1"/>
      <c r="G125" s="1"/>
      <c r="H125" s="1"/>
      <c r="I125" s="1"/>
      <c r="J125" s="1"/>
      <c r="K125" s="1"/>
      <c r="L125" s="1"/>
      <c r="M125" s="1"/>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row>
    <row r="126" spans="2:41" ht="18.75" x14ac:dyDescent="0.3">
      <c r="B126" s="1"/>
      <c r="C126" s="1"/>
      <c r="D126" s="1"/>
      <c r="E126" s="1"/>
      <c r="F126" s="1"/>
      <c r="G126" s="1"/>
      <c r="H126" s="1"/>
      <c r="I126" s="1"/>
      <c r="J126" s="1"/>
      <c r="K126" s="1"/>
      <c r="L126" s="1"/>
      <c r="M126" s="1"/>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row>
    <row r="127" spans="2:41" ht="18.75" x14ac:dyDescent="0.3">
      <c r="B127" s="1"/>
      <c r="C127" s="1"/>
      <c r="D127" s="1"/>
      <c r="E127" s="1"/>
      <c r="F127" s="1"/>
      <c r="G127" s="1"/>
      <c r="H127" s="1"/>
      <c r="I127" s="1"/>
      <c r="J127" s="1"/>
      <c r="K127" s="1"/>
      <c r="L127" s="1"/>
      <c r="M127" s="1"/>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row>
    <row r="128" spans="2:41" ht="18.75" x14ac:dyDescent="0.3">
      <c r="B128" s="1"/>
      <c r="C128" s="1"/>
      <c r="D128" s="1"/>
      <c r="E128" s="1"/>
      <c r="F128" s="1"/>
      <c r="G128" s="1"/>
      <c r="H128" s="1"/>
      <c r="I128" s="1"/>
      <c r="J128" s="1"/>
      <c r="K128" s="1"/>
      <c r="L128" s="1"/>
      <c r="M128" s="1"/>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row>
    <row r="129" spans="2:41" ht="18.75" x14ac:dyDescent="0.3">
      <c r="B129" s="1"/>
      <c r="C129" s="1"/>
      <c r="D129" s="1"/>
      <c r="E129" s="1"/>
      <c r="F129" s="1"/>
      <c r="G129" s="1"/>
      <c r="H129" s="1"/>
      <c r="I129" s="1"/>
      <c r="J129" s="1"/>
      <c r="K129" s="1"/>
      <c r="L129" s="1"/>
      <c r="M129" s="1"/>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row>
    <row r="130" spans="2:41" ht="18.75" x14ac:dyDescent="0.3">
      <c r="B130" s="1"/>
      <c r="C130" s="1"/>
      <c r="D130" s="1"/>
      <c r="E130" s="1"/>
      <c r="F130" s="1"/>
      <c r="G130" s="1"/>
      <c r="H130" s="1"/>
      <c r="I130" s="1"/>
      <c r="J130" s="1"/>
      <c r="K130" s="1"/>
      <c r="L130" s="1"/>
      <c r="M130" s="1"/>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row>
    <row r="131" spans="2:41" ht="18.75" x14ac:dyDescent="0.3">
      <c r="B131" s="1"/>
      <c r="C131" s="1"/>
      <c r="D131" s="1"/>
      <c r="E131" s="1"/>
      <c r="F131" s="1"/>
      <c r="G131" s="1"/>
      <c r="H131" s="1"/>
      <c r="I131" s="1"/>
      <c r="J131" s="1"/>
      <c r="K131" s="1"/>
      <c r="L131" s="1"/>
      <c r="M131" s="1"/>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row>
    <row r="132" spans="2:41" ht="18.75" x14ac:dyDescent="0.3">
      <c r="B132" s="1"/>
      <c r="C132" s="1"/>
      <c r="D132" s="1"/>
      <c r="E132" s="1"/>
      <c r="F132" s="1"/>
      <c r="G132" s="1"/>
      <c r="H132" s="1"/>
      <c r="I132" s="1"/>
      <c r="J132" s="1"/>
      <c r="K132" s="1"/>
      <c r="L132" s="1"/>
      <c r="M132" s="1"/>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row>
    <row r="133" spans="2:41" ht="18.75" x14ac:dyDescent="0.3">
      <c r="B133" s="1"/>
      <c r="C133" s="1"/>
      <c r="D133" s="1"/>
      <c r="E133" s="1"/>
      <c r="F133" s="1"/>
      <c r="G133" s="1"/>
      <c r="H133" s="1"/>
      <c r="I133" s="1"/>
      <c r="J133" s="1"/>
      <c r="K133" s="1"/>
      <c r="L133" s="1"/>
      <c r="M133" s="1"/>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row>
    <row r="134" spans="2:41" ht="18.75" x14ac:dyDescent="0.3">
      <c r="B134" s="1"/>
      <c r="C134" s="1"/>
      <c r="D134" s="1"/>
      <c r="E134" s="1"/>
      <c r="F134" s="1"/>
      <c r="G134" s="1"/>
      <c r="H134" s="1"/>
      <c r="I134" s="1"/>
      <c r="J134" s="1"/>
      <c r="K134" s="1"/>
      <c r="L134" s="1"/>
      <c r="M134" s="1"/>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row>
    <row r="135" spans="2:41" ht="18.75" x14ac:dyDescent="0.3">
      <c r="B135" s="1"/>
      <c r="C135" s="1"/>
      <c r="D135" s="1"/>
      <c r="E135" s="1"/>
      <c r="F135" s="1"/>
      <c r="G135" s="1"/>
      <c r="H135" s="1"/>
      <c r="I135" s="1"/>
      <c r="J135" s="1"/>
      <c r="K135" s="1"/>
      <c r="L135" s="1"/>
      <c r="M135" s="1"/>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row>
    <row r="136" spans="2:41" ht="18.75" x14ac:dyDescent="0.3">
      <c r="B136" s="1"/>
      <c r="C136" s="1"/>
      <c r="D136" s="1"/>
      <c r="E136" s="1"/>
      <c r="F136" s="1"/>
      <c r="G136" s="1"/>
      <c r="H136" s="1"/>
      <c r="I136" s="1"/>
      <c r="J136" s="1"/>
      <c r="K136" s="1"/>
      <c r="L136" s="1"/>
      <c r="M136" s="1"/>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row>
    <row r="137" spans="2:41" ht="18.75" x14ac:dyDescent="0.3">
      <c r="B137" s="1"/>
      <c r="C137" s="1"/>
      <c r="D137" s="1"/>
      <c r="E137" s="1"/>
      <c r="F137" s="1"/>
      <c r="G137" s="1"/>
      <c r="H137" s="1"/>
      <c r="I137" s="1"/>
      <c r="J137" s="1"/>
      <c r="K137" s="1"/>
      <c r="L137" s="1"/>
      <c r="M137" s="1"/>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row>
    <row r="138" spans="2:41" ht="18.75" x14ac:dyDescent="0.3">
      <c r="B138" s="1"/>
      <c r="C138" s="1"/>
      <c r="D138" s="1"/>
      <c r="E138" s="1"/>
      <c r="F138" s="1"/>
      <c r="G138" s="1"/>
      <c r="H138" s="1"/>
      <c r="I138" s="1"/>
      <c r="J138" s="1"/>
      <c r="K138" s="1"/>
      <c r="L138" s="1"/>
      <c r="M138" s="1"/>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row>
    <row r="139" spans="2:41" ht="18.75" x14ac:dyDescent="0.3">
      <c r="B139" s="1"/>
      <c r="C139" s="1"/>
      <c r="D139" s="1"/>
      <c r="E139" s="1"/>
      <c r="F139" s="1"/>
      <c r="G139" s="1"/>
      <c r="H139" s="1"/>
      <c r="I139" s="1"/>
      <c r="J139" s="1"/>
      <c r="K139" s="1"/>
      <c r="L139" s="1"/>
      <c r="M139" s="1"/>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row>
    <row r="140" spans="2:41" ht="18.75" x14ac:dyDescent="0.3">
      <c r="B140" s="1"/>
      <c r="C140" s="1"/>
      <c r="D140" s="1"/>
      <c r="E140" s="1"/>
      <c r="F140" s="1"/>
      <c r="G140" s="1"/>
      <c r="H140" s="1"/>
      <c r="I140" s="1"/>
      <c r="J140" s="1"/>
      <c r="K140" s="1"/>
      <c r="L140" s="1"/>
      <c r="M140" s="1"/>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row>
    <row r="141" spans="2:41" ht="18.75" x14ac:dyDescent="0.3">
      <c r="B141" s="1"/>
      <c r="C141" s="1"/>
      <c r="D141" s="1"/>
      <c r="E141" s="1"/>
      <c r="F141" s="1"/>
      <c r="G141" s="1"/>
      <c r="H141" s="1"/>
      <c r="I141" s="1"/>
      <c r="J141" s="1"/>
      <c r="K141" s="1"/>
      <c r="L141" s="1"/>
      <c r="M141" s="1"/>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row>
    <row r="142" spans="2:41" ht="18.75" x14ac:dyDescent="0.3">
      <c r="B142" s="1"/>
      <c r="C142" s="1"/>
      <c r="D142" s="1"/>
      <c r="E142" s="1"/>
      <c r="F142" s="1"/>
      <c r="G142" s="1"/>
      <c r="H142" s="1"/>
      <c r="I142" s="1"/>
      <c r="J142" s="1"/>
      <c r="K142" s="1"/>
      <c r="L142" s="1"/>
      <c r="M142" s="1"/>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row>
    <row r="143" spans="2:41" ht="18.75" x14ac:dyDescent="0.3">
      <c r="B143" s="1"/>
      <c r="C143" s="1"/>
      <c r="D143" s="1"/>
      <c r="E143" s="1"/>
      <c r="F143" s="1"/>
      <c r="G143" s="1"/>
      <c r="H143" s="1"/>
      <c r="I143" s="1"/>
      <c r="J143" s="1"/>
      <c r="K143" s="1"/>
      <c r="L143" s="1"/>
      <c r="M143" s="1"/>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row>
    <row r="144" spans="2:41" ht="18.75" x14ac:dyDescent="0.3">
      <c r="B144" s="1"/>
      <c r="C144" s="1"/>
      <c r="D144" s="1"/>
      <c r="E144" s="1"/>
      <c r="F144" s="1"/>
      <c r="G144" s="1"/>
      <c r="H144" s="1"/>
      <c r="I144" s="1"/>
      <c r="J144" s="1"/>
      <c r="K144" s="1"/>
      <c r="L144" s="1"/>
      <c r="M144" s="1"/>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row>
    <row r="145" spans="2:41" ht="18.75" x14ac:dyDescent="0.3">
      <c r="B145" s="1"/>
      <c r="C145" s="1"/>
      <c r="D145" s="1"/>
      <c r="E145" s="1"/>
      <c r="F145" s="1"/>
      <c r="G145" s="1"/>
      <c r="H145" s="1"/>
      <c r="I145" s="1"/>
      <c r="J145" s="1"/>
      <c r="K145" s="1"/>
      <c r="L145" s="1"/>
      <c r="M145" s="1"/>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row>
    <row r="146" spans="2:41" ht="18.75" x14ac:dyDescent="0.3">
      <c r="B146" s="1"/>
      <c r="C146" s="1"/>
      <c r="D146" s="1"/>
      <c r="E146" s="1"/>
      <c r="F146" s="1"/>
      <c r="G146" s="1"/>
      <c r="H146" s="1"/>
      <c r="I146" s="1"/>
      <c r="J146" s="1"/>
      <c r="K146" s="1"/>
      <c r="L146" s="1"/>
      <c r="M146" s="1"/>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row>
    <row r="147" spans="2:41" ht="18.75" x14ac:dyDescent="0.3">
      <c r="B147" s="1"/>
      <c r="C147" s="1"/>
      <c r="D147" s="1"/>
      <c r="E147" s="1"/>
      <c r="F147" s="1"/>
      <c r="G147" s="1"/>
      <c r="H147" s="1"/>
      <c r="I147" s="1"/>
      <c r="J147" s="1"/>
      <c r="K147" s="1"/>
      <c r="L147" s="1"/>
      <c r="M147" s="1"/>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row>
    <row r="148" spans="2:41" ht="18.75" x14ac:dyDescent="0.3">
      <c r="B148" s="1"/>
      <c r="C148" s="1"/>
      <c r="D148" s="1"/>
      <c r="E148" s="1"/>
      <c r="F148" s="1"/>
      <c r="G148" s="1"/>
      <c r="H148" s="1"/>
      <c r="I148" s="1"/>
      <c r="J148" s="1"/>
      <c r="K148" s="1"/>
      <c r="L148" s="1"/>
      <c r="M148" s="1"/>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row>
    <row r="149" spans="2:41" ht="18.75" x14ac:dyDescent="0.3">
      <c r="B149" s="1"/>
      <c r="C149" s="1"/>
      <c r="D149" s="1"/>
      <c r="E149" s="1"/>
      <c r="F149" s="1"/>
      <c r="G149" s="1"/>
      <c r="H149" s="1"/>
      <c r="I149" s="1"/>
      <c r="J149" s="1"/>
      <c r="K149" s="1"/>
      <c r="L149" s="1"/>
      <c r="M149" s="1"/>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row>
    <row r="150" spans="2:41" ht="18.75" x14ac:dyDescent="0.3">
      <c r="B150" s="1"/>
      <c r="C150" s="1"/>
      <c r="D150" s="1"/>
      <c r="E150" s="1"/>
      <c r="F150" s="1"/>
      <c r="G150" s="1"/>
      <c r="H150" s="1"/>
      <c r="I150" s="1"/>
      <c r="J150" s="1"/>
      <c r="K150" s="1"/>
      <c r="L150" s="1"/>
      <c r="M150" s="1"/>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row>
    <row r="151" spans="2:41" ht="18.75" x14ac:dyDescent="0.3">
      <c r="B151" s="1"/>
      <c r="C151" s="1"/>
      <c r="D151" s="1"/>
      <c r="E151" s="1"/>
      <c r="F151" s="1"/>
      <c r="G151" s="1"/>
      <c r="H151" s="1"/>
      <c r="I151" s="1"/>
      <c r="J151" s="1"/>
      <c r="K151" s="1"/>
      <c r="L151" s="1"/>
      <c r="M151" s="1"/>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row>
    <row r="152" spans="2:41" ht="18.75" x14ac:dyDescent="0.3">
      <c r="B152" s="1"/>
      <c r="C152" s="1"/>
      <c r="D152" s="1"/>
      <c r="E152" s="1"/>
      <c r="F152" s="1"/>
      <c r="G152" s="1"/>
      <c r="H152" s="1"/>
      <c r="I152" s="1"/>
      <c r="J152" s="1"/>
      <c r="K152" s="1"/>
      <c r="L152" s="1"/>
      <c r="M152" s="1"/>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row>
    <row r="153" spans="2:41" ht="18.75" x14ac:dyDescent="0.3">
      <c r="B153" s="1"/>
      <c r="C153" s="1"/>
      <c r="D153" s="1"/>
      <c r="E153" s="1"/>
      <c r="F153" s="1"/>
      <c r="G153" s="1"/>
      <c r="H153" s="1"/>
      <c r="I153" s="1"/>
      <c r="J153" s="1"/>
      <c r="K153" s="1"/>
      <c r="L153" s="1"/>
      <c r="M153" s="1"/>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row>
    <row r="154" spans="2:41" ht="18.75" x14ac:dyDescent="0.3">
      <c r="B154" s="1"/>
      <c r="C154" s="1"/>
      <c r="D154" s="1"/>
      <c r="E154" s="1"/>
      <c r="F154" s="1"/>
      <c r="G154" s="1"/>
      <c r="H154" s="1"/>
      <c r="I154" s="1"/>
      <c r="J154" s="1"/>
      <c r="K154" s="1"/>
      <c r="L154" s="1"/>
      <c r="M154" s="1"/>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row>
    <row r="155" spans="2:41" ht="18.75" x14ac:dyDescent="0.3">
      <c r="B155" s="1"/>
      <c r="C155" s="1"/>
      <c r="D155" s="1"/>
      <c r="E155" s="1"/>
      <c r="F155" s="1"/>
      <c r="G155" s="1"/>
      <c r="H155" s="1"/>
      <c r="I155" s="1"/>
      <c r="J155" s="1"/>
      <c r="K155" s="1"/>
      <c r="L155" s="1"/>
      <c r="M155" s="1"/>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row>
    <row r="156" spans="2:41" ht="18.75" x14ac:dyDescent="0.3">
      <c r="B156" s="1"/>
      <c r="C156" s="1"/>
      <c r="D156" s="1"/>
      <c r="E156" s="1"/>
      <c r="F156" s="1"/>
      <c r="G156" s="1"/>
      <c r="H156" s="1"/>
      <c r="I156" s="1"/>
      <c r="J156" s="1"/>
      <c r="K156" s="1"/>
      <c r="L156" s="1"/>
      <c r="M156" s="1"/>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row>
    <row r="157" spans="2:41" ht="18.75" x14ac:dyDescent="0.3">
      <c r="B157" s="1"/>
      <c r="C157" s="1"/>
      <c r="D157" s="1"/>
      <c r="E157" s="1"/>
      <c r="F157" s="1"/>
      <c r="G157" s="1"/>
      <c r="H157" s="1"/>
      <c r="I157" s="1"/>
      <c r="J157" s="1"/>
      <c r="K157" s="1"/>
      <c r="L157" s="1"/>
      <c r="M157" s="1"/>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row>
    <row r="158" spans="2:41" ht="18.75" x14ac:dyDescent="0.3">
      <c r="B158" s="1"/>
      <c r="C158" s="1"/>
      <c r="D158" s="1"/>
      <c r="E158" s="1"/>
      <c r="F158" s="1"/>
      <c r="G158" s="1"/>
      <c r="H158" s="1"/>
      <c r="I158" s="1"/>
      <c r="J158" s="1"/>
      <c r="K158" s="1"/>
      <c r="L158" s="1"/>
      <c r="M158" s="1"/>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row>
    <row r="159" spans="2:41" ht="18.75" x14ac:dyDescent="0.3">
      <c r="B159" s="1"/>
      <c r="C159" s="1"/>
      <c r="D159" s="1"/>
      <c r="E159" s="1"/>
      <c r="F159" s="1"/>
      <c r="G159" s="1"/>
      <c r="H159" s="1"/>
      <c r="I159" s="1"/>
      <c r="J159" s="1"/>
      <c r="K159" s="1"/>
      <c r="L159" s="1"/>
      <c r="M159" s="1"/>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row>
    <row r="160" spans="2:41" ht="18.75" x14ac:dyDescent="0.3">
      <c r="B160" s="1"/>
      <c r="C160" s="1"/>
      <c r="D160" s="1"/>
      <c r="E160" s="1"/>
      <c r="F160" s="1"/>
      <c r="G160" s="1"/>
      <c r="H160" s="1"/>
      <c r="I160" s="1"/>
      <c r="J160" s="1"/>
      <c r="K160" s="1"/>
      <c r="L160" s="1"/>
      <c r="M160" s="1"/>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row>
    <row r="161" spans="2:41" ht="18.75" x14ac:dyDescent="0.3">
      <c r="B161" s="1"/>
      <c r="C161" s="1"/>
      <c r="D161" s="1"/>
      <c r="E161" s="1"/>
      <c r="F161" s="1"/>
      <c r="G161" s="1"/>
      <c r="H161" s="1"/>
      <c r="I161" s="1"/>
      <c r="J161" s="1"/>
      <c r="K161" s="1"/>
      <c r="L161" s="1"/>
      <c r="M161" s="1"/>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row>
    <row r="162" spans="2:41" ht="18.75" x14ac:dyDescent="0.3">
      <c r="B162" s="1"/>
      <c r="C162" s="1"/>
      <c r="D162" s="1"/>
      <c r="E162" s="1"/>
      <c r="F162" s="1"/>
      <c r="G162" s="1"/>
      <c r="H162" s="1"/>
      <c r="I162" s="1"/>
      <c r="J162" s="1"/>
      <c r="K162" s="1"/>
      <c r="L162" s="1"/>
      <c r="M162" s="1"/>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row>
    <row r="163" spans="2:41" ht="18.75" x14ac:dyDescent="0.3">
      <c r="B163" s="1"/>
      <c r="C163" s="1"/>
      <c r="D163" s="1"/>
      <c r="E163" s="1"/>
      <c r="F163" s="1"/>
      <c r="G163" s="1"/>
      <c r="H163" s="1"/>
      <c r="I163" s="1"/>
      <c r="J163" s="1"/>
      <c r="K163" s="1"/>
      <c r="L163" s="1"/>
      <c r="M163" s="1"/>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row>
    <row r="164" spans="2:41" ht="18.75" x14ac:dyDescent="0.3">
      <c r="B164" s="1"/>
      <c r="C164" s="1"/>
      <c r="D164" s="1"/>
      <c r="E164" s="1"/>
      <c r="F164" s="1"/>
      <c r="G164" s="1"/>
      <c r="H164" s="1"/>
      <c r="I164" s="1"/>
      <c r="J164" s="1"/>
      <c r="K164" s="1"/>
      <c r="L164" s="1"/>
      <c r="M164" s="1"/>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row>
    <row r="165" spans="2:41" ht="18.75" x14ac:dyDescent="0.3">
      <c r="B165" s="1"/>
      <c r="C165" s="1"/>
      <c r="D165" s="1"/>
      <c r="E165" s="1"/>
      <c r="F165" s="1"/>
      <c r="G165" s="1"/>
      <c r="H165" s="1"/>
      <c r="I165" s="1"/>
      <c r="J165" s="1"/>
      <c r="K165" s="1"/>
      <c r="L165" s="1"/>
      <c r="M165" s="1"/>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row>
    <row r="166" spans="2:41" ht="18.75" x14ac:dyDescent="0.3">
      <c r="B166" s="1"/>
      <c r="C166" s="1"/>
      <c r="D166" s="1"/>
      <c r="E166" s="1"/>
      <c r="F166" s="1"/>
      <c r="G166" s="1"/>
      <c r="H166" s="1"/>
      <c r="I166" s="1"/>
      <c r="J166" s="1"/>
      <c r="K166" s="1"/>
      <c r="L166" s="1"/>
      <c r="M166" s="1"/>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row>
    <row r="167" spans="2:41" ht="18.75" x14ac:dyDescent="0.3">
      <c r="B167" s="1"/>
      <c r="C167" s="1"/>
      <c r="D167" s="1"/>
      <c r="E167" s="1"/>
      <c r="F167" s="1"/>
      <c r="G167" s="1"/>
      <c r="H167" s="1"/>
      <c r="I167" s="1"/>
      <c r="J167" s="1"/>
      <c r="K167" s="1"/>
      <c r="L167" s="1"/>
      <c r="M167" s="1"/>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row>
    <row r="168" spans="2:41" ht="18.75" x14ac:dyDescent="0.3">
      <c r="B168" s="1"/>
      <c r="C168" s="1"/>
      <c r="D168" s="1"/>
      <c r="E168" s="1"/>
      <c r="F168" s="1"/>
      <c r="G168" s="1"/>
      <c r="H168" s="1"/>
      <c r="I168" s="1"/>
      <c r="J168" s="1"/>
      <c r="K168" s="1"/>
      <c r="L168" s="1"/>
      <c r="M168" s="1"/>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row>
    <row r="169" spans="2:41" ht="18.75" x14ac:dyDescent="0.3">
      <c r="B169" s="1"/>
      <c r="C169" s="1"/>
      <c r="D169" s="1"/>
      <c r="E169" s="1"/>
      <c r="F169" s="1"/>
      <c r="G169" s="1"/>
      <c r="H169" s="1"/>
      <c r="I169" s="1"/>
      <c r="J169" s="1"/>
      <c r="K169" s="1"/>
      <c r="L169" s="1"/>
      <c r="M169" s="1"/>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row>
    <row r="170" spans="2:41" ht="18.75" x14ac:dyDescent="0.3">
      <c r="B170" s="1"/>
      <c r="C170" s="1"/>
      <c r="D170" s="1"/>
      <c r="E170" s="1"/>
      <c r="F170" s="1"/>
      <c r="G170" s="1"/>
      <c r="H170" s="1"/>
      <c r="I170" s="1"/>
      <c r="J170" s="1"/>
      <c r="K170" s="1"/>
      <c r="L170" s="1"/>
      <c r="M170" s="1"/>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row>
    <row r="171" spans="2:41" ht="18.75" x14ac:dyDescent="0.3">
      <c r="B171" s="1"/>
      <c r="C171" s="1"/>
      <c r="D171" s="1"/>
      <c r="E171" s="1"/>
      <c r="F171" s="1"/>
      <c r="G171" s="1"/>
      <c r="H171" s="1"/>
      <c r="I171" s="1"/>
      <c r="J171" s="1"/>
      <c r="K171" s="1"/>
      <c r="L171" s="1"/>
      <c r="M171" s="1"/>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row>
    <row r="172" spans="2:41" ht="18.75" x14ac:dyDescent="0.3">
      <c r="B172" s="1"/>
      <c r="C172" s="1"/>
      <c r="D172" s="1"/>
      <c r="E172" s="1"/>
      <c r="F172" s="1"/>
      <c r="G172" s="1"/>
      <c r="H172" s="1"/>
      <c r="I172" s="1"/>
      <c r="J172" s="1"/>
      <c r="K172" s="1"/>
      <c r="L172" s="1"/>
      <c r="M172" s="1"/>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row>
    <row r="173" spans="2:41" ht="18.75" x14ac:dyDescent="0.3">
      <c r="B173" s="1"/>
      <c r="C173" s="1"/>
      <c r="D173" s="1"/>
      <c r="E173" s="1"/>
      <c r="F173" s="1"/>
      <c r="G173" s="1"/>
      <c r="H173" s="1"/>
      <c r="I173" s="1"/>
      <c r="J173" s="1"/>
      <c r="K173" s="1"/>
      <c r="L173" s="1"/>
      <c r="M173" s="1"/>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row>
    <row r="174" spans="2:41" ht="18.75" x14ac:dyDescent="0.3">
      <c r="B174" s="1"/>
      <c r="C174" s="1"/>
      <c r="D174" s="1"/>
      <c r="E174" s="1"/>
      <c r="F174" s="1"/>
      <c r="G174" s="1"/>
      <c r="H174" s="1"/>
      <c r="I174" s="1"/>
      <c r="J174" s="1"/>
      <c r="K174" s="1"/>
      <c r="L174" s="1"/>
      <c r="M174" s="1"/>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row>
    <row r="175" spans="2:41" ht="18.75" x14ac:dyDescent="0.3">
      <c r="B175" s="1"/>
      <c r="C175" s="1"/>
      <c r="D175" s="1"/>
      <c r="E175" s="1"/>
      <c r="F175" s="1"/>
      <c r="G175" s="1"/>
      <c r="H175" s="1"/>
      <c r="I175" s="1"/>
      <c r="J175" s="1"/>
      <c r="K175" s="1"/>
      <c r="L175" s="1"/>
      <c r="M175" s="1"/>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row>
    <row r="176" spans="2:41" ht="18.75" x14ac:dyDescent="0.3">
      <c r="B176" s="1"/>
      <c r="C176" s="1"/>
      <c r="D176" s="1"/>
      <c r="E176" s="1"/>
      <c r="F176" s="1"/>
      <c r="G176" s="1"/>
      <c r="H176" s="1"/>
      <c r="I176" s="1"/>
      <c r="J176" s="1"/>
      <c r="K176" s="1"/>
      <c r="L176" s="1"/>
      <c r="M176" s="1"/>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row>
    <row r="177" spans="2:41" ht="18.75" x14ac:dyDescent="0.3">
      <c r="B177" s="1"/>
      <c r="C177" s="1"/>
      <c r="D177" s="1"/>
      <c r="E177" s="1"/>
      <c r="F177" s="1"/>
      <c r="G177" s="1"/>
      <c r="H177" s="1"/>
      <c r="I177" s="1"/>
      <c r="J177" s="1"/>
      <c r="K177" s="1"/>
      <c r="L177" s="1"/>
      <c r="M177" s="1"/>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row>
    <row r="178" spans="2:41" ht="18.75" x14ac:dyDescent="0.3">
      <c r="B178" s="1"/>
      <c r="C178" s="1"/>
      <c r="D178" s="1"/>
      <c r="E178" s="1"/>
      <c r="F178" s="1"/>
      <c r="G178" s="1"/>
      <c r="H178" s="1"/>
      <c r="I178" s="1"/>
      <c r="J178" s="1"/>
      <c r="K178" s="1"/>
      <c r="L178" s="1"/>
      <c r="M178" s="1"/>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row>
    <row r="179" spans="2:41" ht="18.75" x14ac:dyDescent="0.3">
      <c r="B179" s="1"/>
      <c r="C179" s="1"/>
      <c r="D179" s="1"/>
      <c r="E179" s="1"/>
      <c r="F179" s="1"/>
      <c r="G179" s="1"/>
      <c r="H179" s="1"/>
      <c r="I179" s="1"/>
      <c r="J179" s="1"/>
      <c r="K179" s="1"/>
      <c r="L179" s="1"/>
      <c r="M179" s="1"/>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row>
    <row r="180" spans="2:41" ht="18.75" x14ac:dyDescent="0.3">
      <c r="B180" s="1"/>
      <c r="C180" s="1"/>
      <c r="D180" s="1"/>
      <c r="E180" s="1"/>
      <c r="F180" s="1"/>
      <c r="G180" s="1"/>
      <c r="H180" s="1"/>
      <c r="I180" s="1"/>
      <c r="J180" s="1"/>
      <c r="K180" s="1"/>
      <c r="L180" s="1"/>
      <c r="M180" s="1"/>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row>
    <row r="181" spans="2:41" ht="18.75" x14ac:dyDescent="0.3">
      <c r="B181" s="1"/>
      <c r="C181" s="1"/>
      <c r="D181" s="1"/>
      <c r="E181" s="1"/>
      <c r="F181" s="1"/>
      <c r="G181" s="1"/>
      <c r="H181" s="1"/>
      <c r="I181" s="1"/>
      <c r="J181" s="1"/>
      <c r="K181" s="1"/>
      <c r="L181" s="1"/>
      <c r="M181" s="1"/>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row>
    <row r="182" spans="2:41" ht="18.75" x14ac:dyDescent="0.3">
      <c r="B182" s="1"/>
      <c r="C182" s="1"/>
      <c r="D182" s="1"/>
      <c r="E182" s="1"/>
      <c r="F182" s="1"/>
      <c r="G182" s="1"/>
      <c r="H182" s="1"/>
      <c r="I182" s="1"/>
      <c r="J182" s="1"/>
      <c r="K182" s="1"/>
      <c r="L182" s="1"/>
      <c r="M182" s="1"/>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row>
    <row r="183" spans="2:41" ht="18.75" x14ac:dyDescent="0.3">
      <c r="B183" s="1"/>
      <c r="C183" s="1"/>
      <c r="D183" s="1"/>
      <c r="E183" s="1"/>
      <c r="F183" s="1"/>
      <c r="G183" s="1"/>
      <c r="H183" s="1"/>
      <c r="I183" s="1"/>
      <c r="J183" s="1"/>
      <c r="K183" s="1"/>
      <c r="L183" s="1"/>
      <c r="M183" s="1"/>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row>
    <row r="184" spans="2:41" ht="18.75" x14ac:dyDescent="0.3">
      <c r="B184" s="1"/>
      <c r="C184" s="1"/>
      <c r="D184" s="1"/>
      <c r="E184" s="1"/>
      <c r="F184" s="1"/>
      <c r="G184" s="1"/>
      <c r="H184" s="1"/>
      <c r="I184" s="1"/>
      <c r="J184" s="1"/>
      <c r="K184" s="1"/>
      <c r="L184" s="1"/>
      <c r="M184" s="1"/>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row>
    <row r="185" spans="2:41" ht="18.75" x14ac:dyDescent="0.3">
      <c r="B185" s="1"/>
      <c r="C185" s="1"/>
      <c r="D185" s="1"/>
      <c r="E185" s="1"/>
      <c r="F185" s="1"/>
      <c r="G185" s="1"/>
      <c r="H185" s="1"/>
      <c r="I185" s="1"/>
      <c r="J185" s="1"/>
      <c r="K185" s="1"/>
      <c r="L185" s="1"/>
      <c r="M185" s="1"/>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row>
    <row r="186" spans="2:41" ht="18.75" x14ac:dyDescent="0.3">
      <c r="B186" s="1"/>
      <c r="C186" s="1"/>
      <c r="D186" s="1"/>
      <c r="E186" s="1"/>
      <c r="F186" s="1"/>
      <c r="G186" s="1"/>
      <c r="H186" s="1"/>
      <c r="I186" s="1"/>
      <c r="J186" s="1"/>
      <c r="K186" s="1"/>
      <c r="L186" s="1"/>
      <c r="M186" s="1"/>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row>
    <row r="187" spans="2:41" ht="18.75" x14ac:dyDescent="0.3">
      <c r="B187" s="1"/>
      <c r="C187" s="1"/>
      <c r="D187" s="1"/>
      <c r="E187" s="1"/>
      <c r="F187" s="1"/>
      <c r="G187" s="1"/>
      <c r="H187" s="1"/>
      <c r="I187" s="1"/>
      <c r="J187" s="1"/>
      <c r="K187" s="1"/>
      <c r="L187" s="1"/>
      <c r="M187" s="1"/>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row>
    <row r="188" spans="2:41" ht="18.75" x14ac:dyDescent="0.3">
      <c r="B188" s="1"/>
      <c r="C188" s="1"/>
      <c r="D188" s="1"/>
      <c r="E188" s="1"/>
      <c r="F188" s="1"/>
      <c r="G188" s="1"/>
      <c r="H188" s="1"/>
      <c r="I188" s="1"/>
      <c r="J188" s="1"/>
      <c r="K188" s="1"/>
      <c r="L188" s="1"/>
      <c r="M188" s="1"/>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row>
    <row r="189" spans="2:41" ht="18.75" x14ac:dyDescent="0.3">
      <c r="B189" s="1"/>
      <c r="C189" s="1"/>
      <c r="D189" s="1"/>
      <c r="E189" s="1"/>
      <c r="F189" s="1"/>
      <c r="G189" s="1"/>
      <c r="H189" s="1"/>
      <c r="I189" s="1"/>
      <c r="J189" s="1"/>
      <c r="K189" s="1"/>
      <c r="L189" s="1"/>
      <c r="M189" s="1"/>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row>
    <row r="190" spans="2:41" ht="18.75" x14ac:dyDescent="0.3">
      <c r="B190" s="1"/>
      <c r="C190" s="1"/>
      <c r="D190" s="1"/>
      <c r="E190" s="1"/>
      <c r="F190" s="1"/>
      <c r="G190" s="1"/>
      <c r="H190" s="1"/>
      <c r="I190" s="1"/>
      <c r="J190" s="1"/>
      <c r="K190" s="1"/>
      <c r="L190" s="1"/>
      <c r="M190" s="1"/>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row>
    <row r="191" spans="2:41" ht="18.75" x14ac:dyDescent="0.3">
      <c r="B191" s="1"/>
      <c r="C191" s="1"/>
      <c r="D191" s="1"/>
      <c r="E191" s="1"/>
      <c r="F191" s="1"/>
      <c r="G191" s="1"/>
      <c r="H191" s="1"/>
      <c r="I191" s="1"/>
      <c r="J191" s="1"/>
      <c r="K191" s="1"/>
      <c r="L191" s="1"/>
      <c r="M191" s="1"/>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row>
    <row r="192" spans="2:41" ht="18.75" x14ac:dyDescent="0.3">
      <c r="B192" s="1"/>
      <c r="C192" s="1"/>
      <c r="D192" s="1"/>
      <c r="E192" s="1"/>
      <c r="F192" s="1"/>
      <c r="G192" s="1"/>
      <c r="H192" s="1"/>
      <c r="I192" s="1"/>
      <c r="J192" s="1"/>
      <c r="K192" s="1"/>
      <c r="L192" s="1"/>
      <c r="M192" s="1"/>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row>
    <row r="193" spans="2:41" ht="18.75" x14ac:dyDescent="0.3">
      <c r="B193" s="1"/>
      <c r="C193" s="1"/>
      <c r="D193" s="1"/>
      <c r="E193" s="1"/>
      <c r="F193" s="1"/>
      <c r="G193" s="1"/>
      <c r="H193" s="1"/>
      <c r="I193" s="1"/>
      <c r="J193" s="1"/>
      <c r="K193" s="1"/>
      <c r="L193" s="1"/>
      <c r="M193" s="1"/>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row>
    <row r="194" spans="2:41" ht="18.75" x14ac:dyDescent="0.3">
      <c r="B194" s="1"/>
      <c r="C194" s="1"/>
      <c r="D194" s="1"/>
      <c r="E194" s="1"/>
      <c r="F194" s="1"/>
      <c r="G194" s="1"/>
      <c r="H194" s="1"/>
      <c r="I194" s="1"/>
      <c r="J194" s="1"/>
      <c r="K194" s="1"/>
      <c r="L194" s="1"/>
      <c r="M194" s="1"/>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row>
    <row r="195" spans="2:41" ht="18.75" x14ac:dyDescent="0.3">
      <c r="B195" s="1"/>
      <c r="C195" s="1"/>
      <c r="D195" s="1"/>
      <c r="E195" s="1"/>
      <c r="F195" s="1"/>
      <c r="G195" s="1"/>
      <c r="H195" s="1"/>
      <c r="I195" s="1"/>
      <c r="J195" s="1"/>
      <c r="K195" s="1"/>
      <c r="L195" s="1"/>
      <c r="M195" s="1"/>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row>
    <row r="196" spans="2:41" ht="18.75" x14ac:dyDescent="0.3">
      <c r="B196" s="1"/>
      <c r="C196" s="1"/>
      <c r="D196" s="1"/>
      <c r="E196" s="1"/>
      <c r="F196" s="1"/>
      <c r="G196" s="1"/>
      <c r="H196" s="1"/>
      <c r="I196" s="1"/>
      <c r="J196" s="1"/>
      <c r="K196" s="1"/>
      <c r="L196" s="1"/>
      <c r="M196" s="1"/>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row>
    <row r="197" spans="2:41" ht="18.75" x14ac:dyDescent="0.3">
      <c r="B197" s="1"/>
      <c r="C197" s="1"/>
      <c r="D197" s="1"/>
      <c r="E197" s="1"/>
      <c r="F197" s="1"/>
      <c r="G197" s="1"/>
      <c r="H197" s="1"/>
      <c r="I197" s="1"/>
      <c r="J197" s="1"/>
      <c r="K197" s="1"/>
      <c r="L197" s="1"/>
      <c r="M197" s="1"/>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row>
    <row r="198" spans="2:41" ht="18.75" x14ac:dyDescent="0.3">
      <c r="B198" s="1"/>
      <c r="C198" s="1"/>
      <c r="D198" s="1"/>
      <c r="E198" s="1"/>
      <c r="F198" s="1"/>
      <c r="G198" s="1"/>
      <c r="H198" s="1"/>
      <c r="I198" s="1"/>
      <c r="J198" s="1"/>
      <c r="K198" s="1"/>
      <c r="L198" s="1"/>
      <c r="M198" s="1"/>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row>
    <row r="199" spans="2:41" ht="18.75" x14ac:dyDescent="0.3">
      <c r="B199" s="1"/>
      <c r="C199" s="1"/>
      <c r="D199" s="1"/>
      <c r="E199" s="1"/>
      <c r="F199" s="1"/>
      <c r="G199" s="1"/>
      <c r="H199" s="1"/>
      <c r="I199" s="1"/>
      <c r="J199" s="1"/>
      <c r="K199" s="1"/>
      <c r="L199" s="1"/>
      <c r="M199" s="1"/>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row>
    <row r="200" spans="2:41" ht="18.75" x14ac:dyDescent="0.3">
      <c r="B200" s="1"/>
      <c r="C200" s="1"/>
      <c r="D200" s="1"/>
      <c r="E200" s="1"/>
      <c r="F200" s="1"/>
      <c r="G200" s="1"/>
      <c r="H200" s="1"/>
      <c r="I200" s="1"/>
      <c r="J200" s="1"/>
      <c r="K200" s="1"/>
      <c r="L200" s="1"/>
      <c r="M200" s="1"/>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row>
    <row r="201" spans="2:41" ht="18.75" x14ac:dyDescent="0.3">
      <c r="B201" s="1"/>
      <c r="C201" s="1"/>
      <c r="D201" s="1"/>
      <c r="E201" s="1"/>
      <c r="F201" s="1"/>
      <c r="G201" s="1"/>
      <c r="H201" s="1"/>
      <c r="I201" s="1"/>
      <c r="J201" s="1"/>
      <c r="K201" s="1"/>
      <c r="L201" s="1"/>
      <c r="M201" s="1"/>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row>
    <row r="202" spans="2:41" ht="18.75" x14ac:dyDescent="0.3">
      <c r="B202" s="1"/>
      <c r="C202" s="1"/>
      <c r="D202" s="1"/>
      <c r="E202" s="1"/>
      <c r="F202" s="1"/>
      <c r="G202" s="1"/>
      <c r="H202" s="1"/>
      <c r="I202" s="1"/>
      <c r="J202" s="1"/>
      <c r="K202" s="1"/>
      <c r="L202" s="1"/>
      <c r="M202" s="1"/>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row>
    <row r="203" spans="2:41" ht="18.75" x14ac:dyDescent="0.3">
      <c r="B203" s="1"/>
      <c r="C203" s="1"/>
      <c r="D203" s="1"/>
      <c r="E203" s="1"/>
      <c r="F203" s="1"/>
      <c r="G203" s="1"/>
      <c r="H203" s="1"/>
      <c r="I203" s="1"/>
      <c r="J203" s="1"/>
      <c r="K203" s="1"/>
      <c r="L203" s="1"/>
      <c r="M203" s="1"/>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row>
    <row r="204" spans="2:41" ht="18.75" x14ac:dyDescent="0.3">
      <c r="B204" s="1"/>
      <c r="C204" s="1"/>
      <c r="D204" s="1"/>
      <c r="E204" s="1"/>
      <c r="F204" s="1"/>
      <c r="G204" s="1"/>
      <c r="H204" s="1"/>
      <c r="I204" s="1"/>
      <c r="J204" s="1"/>
      <c r="K204" s="1"/>
      <c r="L204" s="1"/>
      <c r="M204" s="1"/>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row>
    <row r="205" spans="2:41" ht="18.75" x14ac:dyDescent="0.3">
      <c r="B205" s="1"/>
      <c r="C205" s="1"/>
      <c r="D205" s="1"/>
      <c r="E205" s="1"/>
      <c r="F205" s="1"/>
      <c r="G205" s="1"/>
      <c r="H205" s="1"/>
      <c r="I205" s="1"/>
      <c r="J205" s="1"/>
      <c r="K205" s="1"/>
      <c r="L205" s="1"/>
      <c r="M205" s="1"/>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row>
    <row r="206" spans="2:41" ht="18.75" x14ac:dyDescent="0.3">
      <c r="B206" s="1"/>
      <c r="C206" s="1"/>
      <c r="D206" s="1"/>
      <c r="E206" s="1"/>
      <c r="F206" s="1"/>
      <c r="G206" s="1"/>
      <c r="H206" s="1"/>
      <c r="I206" s="1"/>
      <c r="J206" s="1"/>
      <c r="K206" s="1"/>
      <c r="L206" s="1"/>
      <c r="M206" s="1"/>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row>
    <row r="207" spans="2:41" ht="18.75" x14ac:dyDescent="0.3">
      <c r="B207" s="1"/>
      <c r="C207" s="1"/>
      <c r="D207" s="1"/>
      <c r="E207" s="1"/>
      <c r="F207" s="1"/>
      <c r="G207" s="1"/>
      <c r="H207" s="1"/>
      <c r="I207" s="1"/>
      <c r="J207" s="1"/>
      <c r="K207" s="1"/>
      <c r="L207" s="1"/>
      <c r="M207" s="1"/>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row>
    <row r="208" spans="2:41" ht="18.75" x14ac:dyDescent="0.3">
      <c r="B208" s="1"/>
      <c r="C208" s="1"/>
      <c r="D208" s="1"/>
      <c r="E208" s="1"/>
      <c r="F208" s="1"/>
      <c r="G208" s="1"/>
      <c r="H208" s="1"/>
      <c r="I208" s="1"/>
      <c r="J208" s="1"/>
      <c r="K208" s="1"/>
      <c r="L208" s="1"/>
      <c r="M208" s="1"/>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row>
    <row r="209" spans="2:41" ht="18.75" x14ac:dyDescent="0.3">
      <c r="B209" s="1"/>
      <c r="C209" s="1"/>
      <c r="D209" s="1"/>
      <c r="E209" s="1"/>
      <c r="F209" s="1"/>
      <c r="G209" s="1"/>
      <c r="H209" s="1"/>
      <c r="I209" s="1"/>
      <c r="J209" s="1"/>
      <c r="K209" s="1"/>
      <c r="L209" s="1"/>
      <c r="M209" s="1"/>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row>
    <row r="210" spans="2:41" ht="18.75" x14ac:dyDescent="0.3">
      <c r="B210" s="1"/>
      <c r="C210" s="1"/>
      <c r="D210" s="1"/>
      <c r="E210" s="1"/>
      <c r="F210" s="1"/>
      <c r="G210" s="1"/>
      <c r="H210" s="1"/>
      <c r="I210" s="1"/>
      <c r="J210" s="1"/>
      <c r="K210" s="1"/>
      <c r="L210" s="1"/>
      <c r="M210" s="1"/>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row>
    <row r="211" spans="2:41" ht="18.75" x14ac:dyDescent="0.3">
      <c r="B211" s="1"/>
      <c r="C211" s="1"/>
      <c r="D211" s="1"/>
      <c r="E211" s="1"/>
      <c r="F211" s="1"/>
      <c r="G211" s="1"/>
      <c r="H211" s="1"/>
      <c r="I211" s="1"/>
      <c r="J211" s="1"/>
      <c r="K211" s="1"/>
      <c r="L211" s="1"/>
      <c r="M211" s="1"/>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row>
    <row r="212" spans="2:41" ht="18.75" x14ac:dyDescent="0.3">
      <c r="B212" s="1"/>
      <c r="C212" s="1"/>
      <c r="D212" s="1"/>
      <c r="E212" s="1"/>
      <c r="F212" s="1"/>
      <c r="G212" s="1"/>
      <c r="H212" s="1"/>
      <c r="I212" s="1"/>
      <c r="J212" s="1"/>
      <c r="K212" s="1"/>
      <c r="L212" s="1"/>
      <c r="M212" s="1"/>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row>
    <row r="213" spans="2:41" ht="18.75" x14ac:dyDescent="0.3">
      <c r="B213" s="1"/>
      <c r="C213" s="1"/>
      <c r="D213" s="1"/>
      <c r="E213" s="1"/>
      <c r="F213" s="1"/>
      <c r="G213" s="1"/>
      <c r="H213" s="1"/>
      <c r="I213" s="1"/>
      <c r="J213" s="1"/>
      <c r="K213" s="1"/>
      <c r="L213" s="1"/>
      <c r="M213" s="1"/>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row>
    <row r="214" spans="2:41" ht="18.75" x14ac:dyDescent="0.3">
      <c r="B214" s="1"/>
      <c r="C214" s="1"/>
      <c r="D214" s="1"/>
      <c r="E214" s="1"/>
      <c r="F214" s="1"/>
      <c r="G214" s="1"/>
      <c r="H214" s="1"/>
      <c r="I214" s="1"/>
      <c r="J214" s="1"/>
      <c r="K214" s="1"/>
      <c r="L214" s="1"/>
      <c r="M214" s="1"/>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row>
    <row r="215" spans="2:41" ht="18.75" x14ac:dyDescent="0.3">
      <c r="B215" s="1"/>
      <c r="C215" s="1"/>
      <c r="D215" s="1"/>
      <c r="E215" s="1"/>
      <c r="F215" s="1"/>
      <c r="G215" s="1"/>
      <c r="H215" s="1"/>
      <c r="I215" s="1"/>
      <c r="J215" s="1"/>
      <c r="K215" s="1"/>
      <c r="L215" s="1"/>
      <c r="M215" s="1"/>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row>
    <row r="216" spans="2:41" ht="18.75" x14ac:dyDescent="0.3">
      <c r="B216" s="1"/>
      <c r="C216" s="1"/>
      <c r="D216" s="1"/>
      <c r="E216" s="1"/>
      <c r="F216" s="1"/>
      <c r="G216" s="1"/>
      <c r="H216" s="1"/>
      <c r="I216" s="1"/>
      <c r="J216" s="1"/>
      <c r="K216" s="1"/>
      <c r="L216" s="1"/>
      <c r="M216" s="1"/>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row>
    <row r="217" spans="2:41" ht="18.75" x14ac:dyDescent="0.3">
      <c r="B217" s="1"/>
      <c r="C217" s="1"/>
      <c r="D217" s="1"/>
      <c r="E217" s="1"/>
      <c r="F217" s="1"/>
      <c r="G217" s="1"/>
      <c r="H217" s="1"/>
      <c r="I217" s="1"/>
      <c r="J217" s="1"/>
      <c r="K217" s="1"/>
      <c r="L217" s="1"/>
      <c r="M217" s="1"/>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row>
    <row r="218" spans="2:41" ht="18.75" x14ac:dyDescent="0.3">
      <c r="B218" s="1"/>
      <c r="C218" s="1"/>
      <c r="D218" s="1"/>
      <c r="E218" s="1"/>
      <c r="F218" s="1"/>
      <c r="G218" s="1"/>
      <c r="H218" s="1"/>
      <c r="I218" s="1"/>
      <c r="J218" s="1"/>
      <c r="K218" s="1"/>
      <c r="L218" s="1"/>
      <c r="M218" s="1"/>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row>
    <row r="219" spans="2:41" ht="18.75" x14ac:dyDescent="0.3">
      <c r="B219" s="1"/>
      <c r="C219" s="1"/>
      <c r="D219" s="1"/>
      <c r="E219" s="1"/>
      <c r="F219" s="1"/>
      <c r="G219" s="1"/>
      <c r="H219" s="1"/>
      <c r="I219" s="1"/>
      <c r="J219" s="1"/>
      <c r="K219" s="1"/>
      <c r="L219" s="1"/>
      <c r="M219" s="1"/>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row>
    <row r="220" spans="2:41" ht="18.75" x14ac:dyDescent="0.3">
      <c r="B220" s="1"/>
      <c r="C220" s="1"/>
      <c r="D220" s="1"/>
      <c r="E220" s="1"/>
      <c r="F220" s="1"/>
      <c r="G220" s="1"/>
      <c r="H220" s="1"/>
      <c r="I220" s="1"/>
      <c r="J220" s="1"/>
      <c r="K220" s="1"/>
      <c r="L220" s="1"/>
      <c r="M220" s="1"/>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row>
    <row r="221" spans="2:41" ht="18.75" x14ac:dyDescent="0.3">
      <c r="B221" s="1"/>
      <c r="C221" s="1"/>
      <c r="D221" s="1"/>
      <c r="E221" s="1"/>
      <c r="F221" s="1"/>
      <c r="G221" s="1"/>
      <c r="H221" s="1"/>
      <c r="I221" s="1"/>
      <c r="J221" s="1"/>
      <c r="K221" s="1"/>
      <c r="L221" s="1"/>
      <c r="M221" s="1"/>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row>
    <row r="222" spans="2:41" ht="18.75" x14ac:dyDescent="0.3">
      <c r="B222" s="1"/>
      <c r="C222" s="1"/>
      <c r="D222" s="1"/>
      <c r="E222" s="1"/>
      <c r="F222" s="1"/>
      <c r="G222" s="1"/>
      <c r="H222" s="1"/>
      <c r="I222" s="1"/>
      <c r="J222" s="1"/>
      <c r="K222" s="1"/>
      <c r="L222" s="1"/>
      <c r="M222" s="1"/>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row>
    <row r="223" spans="2:41" ht="18.75" x14ac:dyDescent="0.3">
      <c r="B223" s="1"/>
      <c r="C223" s="1"/>
      <c r="D223" s="1"/>
      <c r="E223" s="1"/>
      <c r="F223" s="1"/>
      <c r="G223" s="1"/>
      <c r="H223" s="1"/>
      <c r="I223" s="1"/>
      <c r="J223" s="1"/>
      <c r="K223" s="1"/>
      <c r="L223" s="1"/>
      <c r="M223" s="1"/>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row>
    <row r="224" spans="2:41" ht="18.75" x14ac:dyDescent="0.3">
      <c r="B224" s="1"/>
      <c r="C224" s="1"/>
      <c r="D224" s="1"/>
      <c r="E224" s="1"/>
      <c r="F224" s="1"/>
      <c r="G224" s="1"/>
      <c r="H224" s="1"/>
      <c r="I224" s="1"/>
      <c r="J224" s="1"/>
      <c r="K224" s="1"/>
      <c r="L224" s="1"/>
      <c r="M224" s="1"/>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row>
    <row r="225" spans="2:41" ht="18.75" x14ac:dyDescent="0.3">
      <c r="B225" s="1"/>
      <c r="C225" s="1"/>
      <c r="D225" s="1"/>
      <c r="E225" s="1"/>
      <c r="F225" s="1"/>
      <c r="G225" s="1"/>
      <c r="H225" s="1"/>
      <c r="I225" s="1"/>
      <c r="J225" s="1"/>
      <c r="K225" s="1"/>
      <c r="L225" s="1"/>
      <c r="M225" s="1"/>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row>
    <row r="226" spans="2:41" ht="18.75" x14ac:dyDescent="0.3">
      <c r="B226" s="1"/>
      <c r="C226" s="1"/>
      <c r="D226" s="1"/>
      <c r="E226" s="1"/>
      <c r="F226" s="1"/>
      <c r="G226" s="1"/>
      <c r="H226" s="1"/>
      <c r="I226" s="1"/>
      <c r="J226" s="1"/>
      <c r="K226" s="1"/>
      <c r="L226" s="1"/>
      <c r="M226" s="1"/>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row>
    <row r="227" spans="2:41" ht="18.75" x14ac:dyDescent="0.3">
      <c r="B227" s="1"/>
      <c r="C227" s="1"/>
      <c r="D227" s="1"/>
      <c r="E227" s="1"/>
      <c r="F227" s="1"/>
      <c r="G227" s="1"/>
      <c r="H227" s="1"/>
      <c r="I227" s="1"/>
      <c r="J227" s="1"/>
      <c r="K227" s="1"/>
      <c r="L227" s="1"/>
      <c r="M227" s="1"/>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row>
    <row r="228" spans="2:41" ht="18.75" x14ac:dyDescent="0.3">
      <c r="B228" s="1"/>
      <c r="C228" s="1"/>
      <c r="D228" s="1"/>
      <c r="E228" s="1"/>
      <c r="F228" s="1"/>
      <c r="G228" s="1"/>
      <c r="H228" s="1"/>
      <c r="I228" s="1"/>
      <c r="J228" s="1"/>
      <c r="K228" s="1"/>
      <c r="L228" s="1"/>
      <c r="M228" s="1"/>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row>
    <row r="229" spans="2:41" ht="18.75" x14ac:dyDescent="0.3">
      <c r="B229" s="1"/>
      <c r="C229" s="1"/>
      <c r="D229" s="1"/>
      <c r="E229" s="1"/>
      <c r="F229" s="1"/>
      <c r="G229" s="1"/>
      <c r="H229" s="1"/>
      <c r="I229" s="1"/>
      <c r="J229" s="1"/>
      <c r="K229" s="1"/>
      <c r="L229" s="1"/>
      <c r="M229" s="1"/>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row>
    <row r="230" spans="2:41" ht="18.75" x14ac:dyDescent="0.3">
      <c r="B230" s="1"/>
      <c r="C230" s="1"/>
      <c r="D230" s="1"/>
      <c r="E230" s="1"/>
      <c r="F230" s="1"/>
      <c r="G230" s="1"/>
      <c r="H230" s="1"/>
      <c r="I230" s="1"/>
      <c r="J230" s="1"/>
      <c r="K230" s="1"/>
      <c r="L230" s="1"/>
      <c r="M230" s="1"/>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row>
    <row r="231" spans="2:41" ht="18.75" x14ac:dyDescent="0.3">
      <c r="B231" s="1"/>
      <c r="C231" s="1"/>
      <c r="D231" s="1"/>
      <c r="E231" s="1"/>
      <c r="F231" s="1"/>
      <c r="G231" s="1"/>
      <c r="H231" s="1"/>
      <c r="I231" s="1"/>
      <c r="J231" s="1"/>
      <c r="K231" s="1"/>
      <c r="L231" s="1"/>
      <c r="M231" s="1"/>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row>
    <row r="232" spans="2:41" ht="18.75" x14ac:dyDescent="0.3">
      <c r="B232" s="1"/>
      <c r="C232" s="1"/>
      <c r="D232" s="1"/>
      <c r="E232" s="1"/>
      <c r="F232" s="1"/>
      <c r="G232" s="1"/>
      <c r="H232" s="1"/>
      <c r="I232" s="1"/>
      <c r="J232" s="1"/>
      <c r="K232" s="1"/>
      <c r="L232" s="1"/>
      <c r="M232" s="1"/>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row>
    <row r="233" spans="2:41" ht="18.75" x14ac:dyDescent="0.3">
      <c r="B233" s="1"/>
      <c r="C233" s="1"/>
      <c r="D233" s="1"/>
      <c r="E233" s="1"/>
      <c r="F233" s="1"/>
      <c r="G233" s="1"/>
      <c r="H233" s="1"/>
      <c r="I233" s="1"/>
      <c r="J233" s="1"/>
      <c r="K233" s="1"/>
      <c r="L233" s="1"/>
      <c r="M233" s="1"/>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row>
    <row r="234" spans="2:41" ht="18.75" x14ac:dyDescent="0.3">
      <c r="B234" s="1"/>
      <c r="C234" s="1"/>
      <c r="D234" s="1"/>
      <c r="E234" s="1"/>
      <c r="F234" s="1"/>
      <c r="G234" s="1"/>
      <c r="H234" s="1"/>
      <c r="I234" s="1"/>
      <c r="J234" s="1"/>
      <c r="K234" s="1"/>
      <c r="L234" s="1"/>
      <c r="M234" s="1"/>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row>
    <row r="235" spans="2:41" ht="18.75" x14ac:dyDescent="0.3">
      <c r="B235" s="1"/>
      <c r="C235" s="1"/>
      <c r="D235" s="1"/>
      <c r="E235" s="1"/>
      <c r="F235" s="1"/>
      <c r="G235" s="1"/>
      <c r="H235" s="1"/>
      <c r="I235" s="1"/>
      <c r="J235" s="1"/>
      <c r="K235" s="1"/>
      <c r="L235" s="1"/>
      <c r="M235" s="1"/>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row>
    <row r="236" spans="2:41" ht="18.75" x14ac:dyDescent="0.3">
      <c r="B236" s="1"/>
      <c r="C236" s="1"/>
      <c r="D236" s="1"/>
      <c r="E236" s="1"/>
      <c r="F236" s="1"/>
      <c r="G236" s="1"/>
      <c r="H236" s="1"/>
      <c r="I236" s="1"/>
      <c r="J236" s="1"/>
      <c r="K236" s="1"/>
      <c r="L236" s="1"/>
      <c r="M236" s="1"/>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row>
    <row r="237" spans="2:41" ht="18.75" x14ac:dyDescent="0.3">
      <c r="B237" s="1"/>
      <c r="C237" s="1"/>
      <c r="D237" s="1"/>
      <c r="E237" s="1"/>
      <c r="F237" s="1"/>
      <c r="G237" s="1"/>
      <c r="H237" s="1"/>
      <c r="I237" s="1"/>
      <c r="J237" s="1"/>
      <c r="K237" s="1"/>
      <c r="L237" s="1"/>
      <c r="M237" s="1"/>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row>
    <row r="238" spans="2:41" ht="18.75" x14ac:dyDescent="0.3">
      <c r="B238" s="1"/>
      <c r="C238" s="1"/>
      <c r="D238" s="1"/>
      <c r="E238" s="1"/>
      <c r="F238" s="1"/>
      <c r="G238" s="1"/>
      <c r="H238" s="1"/>
      <c r="I238" s="1"/>
      <c r="J238" s="1"/>
      <c r="K238" s="1"/>
      <c r="L238" s="1"/>
      <c r="M238" s="1"/>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row>
    <row r="239" spans="2:41" ht="18.75" x14ac:dyDescent="0.3">
      <c r="B239" s="1"/>
      <c r="C239" s="1"/>
      <c r="D239" s="1"/>
      <c r="E239" s="1"/>
      <c r="F239" s="1"/>
      <c r="G239" s="1"/>
      <c r="H239" s="1"/>
      <c r="I239" s="1"/>
      <c r="J239" s="1"/>
      <c r="K239" s="1"/>
      <c r="L239" s="1"/>
      <c r="M239" s="1"/>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row>
    <row r="240" spans="2:41" ht="18.75" x14ac:dyDescent="0.3">
      <c r="B240" s="1"/>
      <c r="C240" s="1"/>
      <c r="D240" s="1"/>
      <c r="E240" s="1"/>
      <c r="F240" s="1"/>
      <c r="G240" s="1"/>
      <c r="H240" s="1"/>
      <c r="I240" s="1"/>
      <c r="J240" s="1"/>
      <c r="K240" s="1"/>
      <c r="L240" s="1"/>
      <c r="M240" s="1"/>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row>
    <row r="241" spans="2:41" ht="18.75" x14ac:dyDescent="0.3">
      <c r="B241" s="1"/>
      <c r="C241" s="1"/>
      <c r="D241" s="1"/>
      <c r="E241" s="1"/>
      <c r="F241" s="1"/>
      <c r="G241" s="1"/>
      <c r="H241" s="1"/>
      <c r="I241" s="1"/>
      <c r="J241" s="1"/>
      <c r="K241" s="1"/>
      <c r="L241" s="1"/>
      <c r="M241" s="1"/>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row>
    <row r="242" spans="2:41" ht="18.75" x14ac:dyDescent="0.3">
      <c r="B242" s="1"/>
      <c r="C242" s="1"/>
      <c r="D242" s="1"/>
      <c r="E242" s="1"/>
      <c r="F242" s="1"/>
      <c r="G242" s="1"/>
      <c r="H242" s="1"/>
      <c r="I242" s="1"/>
      <c r="J242" s="1"/>
      <c r="K242" s="1"/>
      <c r="L242" s="1"/>
      <c r="M242" s="1"/>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row>
    <row r="243" spans="2:41" ht="18.75" x14ac:dyDescent="0.3">
      <c r="B243" s="1"/>
      <c r="C243" s="1"/>
      <c r="D243" s="1"/>
      <c r="E243" s="1"/>
      <c r="F243" s="1"/>
      <c r="G243" s="1"/>
      <c r="H243" s="1"/>
      <c r="I243" s="1"/>
      <c r="J243" s="1"/>
      <c r="K243" s="1"/>
      <c r="L243" s="1"/>
      <c r="M243" s="1"/>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row>
    <row r="244" spans="2:41" ht="18.75" x14ac:dyDescent="0.3">
      <c r="B244" s="1"/>
      <c r="C244" s="1"/>
      <c r="D244" s="1"/>
      <c r="E244" s="1"/>
      <c r="F244" s="1"/>
      <c r="G244" s="1"/>
      <c r="H244" s="1"/>
      <c r="I244" s="1"/>
      <c r="J244" s="1"/>
      <c r="K244" s="1"/>
      <c r="L244" s="1"/>
      <c r="M244" s="1"/>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row>
    <row r="245" spans="2:41" ht="18.75" x14ac:dyDescent="0.3">
      <c r="B245" s="1"/>
      <c r="C245" s="1"/>
      <c r="D245" s="1"/>
      <c r="E245" s="1"/>
      <c r="F245" s="1"/>
      <c r="G245" s="1"/>
      <c r="H245" s="1"/>
      <c r="I245" s="1"/>
      <c r="J245" s="1"/>
      <c r="K245" s="1"/>
      <c r="L245" s="1"/>
      <c r="M245" s="1"/>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row>
    <row r="246" spans="2:41" ht="18.75" x14ac:dyDescent="0.3">
      <c r="B246" s="1"/>
      <c r="C246" s="1"/>
      <c r="D246" s="1"/>
      <c r="E246" s="1"/>
      <c r="F246" s="1"/>
      <c r="G246" s="1"/>
      <c r="H246" s="1"/>
      <c r="I246" s="1"/>
      <c r="J246" s="1"/>
      <c r="K246" s="1"/>
      <c r="L246" s="1"/>
      <c r="M246" s="1"/>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row>
    <row r="247" spans="2:41" ht="18.75" x14ac:dyDescent="0.3">
      <c r="B247" s="1"/>
      <c r="C247" s="1"/>
      <c r="D247" s="1"/>
      <c r="E247" s="1"/>
      <c r="F247" s="1"/>
      <c r="G247" s="1"/>
      <c r="H247" s="1"/>
      <c r="I247" s="1"/>
      <c r="J247" s="1"/>
      <c r="K247" s="1"/>
      <c r="L247" s="1"/>
      <c r="M247" s="1"/>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row>
    <row r="248" spans="2:41" ht="18.75" x14ac:dyDescent="0.3">
      <c r="B248" s="1"/>
      <c r="C248" s="1"/>
      <c r="D248" s="1"/>
      <c r="E248" s="1"/>
      <c r="F248" s="1"/>
      <c r="G248" s="1"/>
      <c r="H248" s="1"/>
      <c r="I248" s="1"/>
      <c r="J248" s="1"/>
      <c r="K248" s="1"/>
      <c r="L248" s="1"/>
      <c r="M248" s="1"/>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row>
    <row r="249" spans="2:41" ht="18.75" x14ac:dyDescent="0.3">
      <c r="B249" s="1"/>
      <c r="C249" s="1"/>
      <c r="D249" s="1"/>
      <c r="E249" s="1"/>
      <c r="F249" s="1"/>
      <c r="G249" s="1"/>
      <c r="H249" s="1"/>
      <c r="I249" s="1"/>
      <c r="J249" s="1"/>
      <c r="K249" s="1"/>
      <c r="L249" s="1"/>
      <c r="M249" s="1"/>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row>
    <row r="250" spans="2:41" ht="18.75" x14ac:dyDescent="0.3">
      <c r="B250" s="1"/>
      <c r="C250" s="1"/>
      <c r="D250" s="1"/>
      <c r="E250" s="1"/>
      <c r="F250" s="1"/>
      <c r="G250" s="1"/>
      <c r="H250" s="1"/>
      <c r="I250" s="1"/>
      <c r="J250" s="1"/>
      <c r="K250" s="1"/>
      <c r="L250" s="1"/>
      <c r="M250" s="1"/>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row>
    <row r="251" spans="2:41" ht="18.75" x14ac:dyDescent="0.3">
      <c r="B251" s="1"/>
      <c r="C251" s="1"/>
      <c r="D251" s="1"/>
      <c r="E251" s="1"/>
      <c r="F251" s="1"/>
      <c r="G251" s="1"/>
      <c r="H251" s="1"/>
      <c r="I251" s="1"/>
      <c r="J251" s="1"/>
      <c r="K251" s="1"/>
      <c r="L251" s="1"/>
      <c r="M251" s="1"/>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row>
    <row r="252" spans="2:41" ht="18.75" x14ac:dyDescent="0.3">
      <c r="B252" s="1"/>
      <c r="C252" s="1"/>
      <c r="D252" s="1"/>
      <c r="E252" s="1"/>
      <c r="F252" s="1"/>
      <c r="G252" s="1"/>
      <c r="H252" s="1"/>
      <c r="I252" s="1"/>
      <c r="J252" s="1"/>
      <c r="K252" s="1"/>
      <c r="L252" s="1"/>
      <c r="M252" s="1"/>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row>
    <row r="253" spans="2:41" ht="18.75" x14ac:dyDescent="0.3">
      <c r="B253" s="1"/>
      <c r="C253" s="1"/>
      <c r="D253" s="1"/>
      <c r="E253" s="1"/>
      <c r="F253" s="1"/>
      <c r="G253" s="1"/>
      <c r="H253" s="1"/>
      <c r="I253" s="1"/>
      <c r="J253" s="1"/>
      <c r="K253" s="1"/>
      <c r="L253" s="1"/>
      <c r="M253" s="1"/>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row>
    <row r="254" spans="2:41" ht="18.75" x14ac:dyDescent="0.3">
      <c r="B254" s="1"/>
      <c r="C254" s="1"/>
      <c r="D254" s="1"/>
      <c r="E254" s="1"/>
      <c r="F254" s="1"/>
      <c r="G254" s="1"/>
      <c r="H254" s="1"/>
      <c r="I254" s="1"/>
      <c r="J254" s="1"/>
      <c r="K254" s="1"/>
      <c r="L254" s="1"/>
      <c r="M254" s="1"/>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row>
    <row r="255" spans="2:41" ht="18.75" x14ac:dyDescent="0.3">
      <c r="B255" s="1"/>
      <c r="C255" s="1"/>
      <c r="D255" s="1"/>
      <c r="E255" s="1"/>
      <c r="F255" s="1"/>
      <c r="G255" s="1"/>
      <c r="H255" s="1"/>
      <c r="I255" s="1"/>
      <c r="J255" s="1"/>
      <c r="K255" s="1"/>
      <c r="L255" s="1"/>
      <c r="M255" s="1"/>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row>
    <row r="256" spans="2:41" ht="18.75" x14ac:dyDescent="0.3">
      <c r="B256" s="1"/>
      <c r="C256" s="1"/>
      <c r="D256" s="1"/>
      <c r="E256" s="1"/>
      <c r="F256" s="1"/>
      <c r="G256" s="1"/>
      <c r="H256" s="1"/>
      <c r="I256" s="1"/>
      <c r="J256" s="1"/>
      <c r="K256" s="1"/>
      <c r="L256" s="1"/>
      <c r="M256" s="1"/>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row>
    <row r="257" spans="2:41" ht="18.75" x14ac:dyDescent="0.3">
      <c r="B257" s="1"/>
      <c r="C257" s="1"/>
      <c r="D257" s="1"/>
      <c r="E257" s="1"/>
      <c r="F257" s="1"/>
      <c r="G257" s="1"/>
      <c r="H257" s="1"/>
      <c r="I257" s="1"/>
      <c r="J257" s="1"/>
      <c r="K257" s="1"/>
      <c r="L257" s="1"/>
      <c r="M257" s="1"/>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row>
    <row r="258" spans="2:41" ht="18.75" x14ac:dyDescent="0.3">
      <c r="B258" s="1"/>
      <c r="C258" s="1"/>
      <c r="D258" s="1"/>
      <c r="E258" s="1"/>
      <c r="F258" s="1"/>
      <c r="G258" s="1"/>
      <c r="H258" s="1"/>
      <c r="I258" s="1"/>
      <c r="J258" s="1"/>
      <c r="K258" s="1"/>
      <c r="L258" s="1"/>
      <c r="M258" s="1"/>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row>
    <row r="259" spans="2:41" ht="18.75" x14ac:dyDescent="0.3">
      <c r="B259" s="1"/>
      <c r="C259" s="1"/>
      <c r="D259" s="1"/>
      <c r="E259" s="1"/>
      <c r="F259" s="1"/>
      <c r="G259" s="1"/>
      <c r="H259" s="1"/>
      <c r="I259" s="1"/>
      <c r="J259" s="1"/>
      <c r="K259" s="1"/>
      <c r="L259" s="1"/>
      <c r="M259" s="1"/>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row>
    <row r="260" spans="2:41" ht="18.75" x14ac:dyDescent="0.3">
      <c r="B260" s="1"/>
      <c r="C260" s="1"/>
      <c r="D260" s="1"/>
      <c r="E260" s="1"/>
      <c r="F260" s="1"/>
      <c r="G260" s="1"/>
      <c r="H260" s="1"/>
      <c r="I260" s="1"/>
      <c r="J260" s="1"/>
      <c r="K260" s="1"/>
      <c r="L260" s="1"/>
      <c r="M260" s="1"/>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row>
    <row r="261" spans="2:41" ht="18.75" x14ac:dyDescent="0.3">
      <c r="B261" s="1"/>
      <c r="C261" s="1"/>
      <c r="D261" s="1"/>
      <c r="E261" s="1"/>
      <c r="F261" s="1"/>
      <c r="G261" s="1"/>
      <c r="H261" s="1"/>
      <c r="I261" s="1"/>
      <c r="J261" s="1"/>
      <c r="K261" s="1"/>
      <c r="L261" s="1"/>
      <c r="M261" s="1"/>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row>
    <row r="262" spans="2:41" ht="18.75" x14ac:dyDescent="0.3">
      <c r="B262" s="1"/>
      <c r="C262" s="1"/>
      <c r="D262" s="1"/>
      <c r="E262" s="1"/>
      <c r="F262" s="1"/>
      <c r="G262" s="1"/>
      <c r="H262" s="1"/>
      <c r="I262" s="1"/>
      <c r="J262" s="1"/>
      <c r="K262" s="1"/>
      <c r="L262" s="1"/>
      <c r="M262" s="1"/>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row>
    <row r="263" spans="2:41" ht="18.75" x14ac:dyDescent="0.3">
      <c r="B263" s="1"/>
      <c r="C263" s="1"/>
      <c r="D263" s="1"/>
      <c r="E263" s="1"/>
      <c r="F263" s="1"/>
      <c r="G263" s="1"/>
      <c r="H263" s="1"/>
      <c r="I263" s="1"/>
      <c r="J263" s="1"/>
      <c r="K263" s="1"/>
      <c r="L263" s="1"/>
      <c r="M263" s="1"/>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row>
    <row r="264" spans="2:41" ht="18.75" x14ac:dyDescent="0.3">
      <c r="B264" s="1"/>
      <c r="C264" s="1"/>
      <c r="D264" s="1"/>
      <c r="E264" s="1"/>
      <c r="F264" s="1"/>
      <c r="G264" s="1"/>
      <c r="H264" s="1"/>
      <c r="I264" s="1"/>
      <c r="J264" s="1"/>
      <c r="K264" s="1"/>
      <c r="L264" s="1"/>
      <c r="M264" s="1"/>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row>
    <row r="265" spans="2:41" ht="18.75" x14ac:dyDescent="0.3">
      <c r="B265" s="1"/>
      <c r="C265" s="1"/>
      <c r="D265" s="1"/>
      <c r="E265" s="1"/>
      <c r="F265" s="1"/>
      <c r="G265" s="1"/>
      <c r="H265" s="1"/>
      <c r="I265" s="1"/>
      <c r="J265" s="1"/>
      <c r="K265" s="1"/>
      <c r="L265" s="1"/>
      <c r="M265" s="1"/>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row>
    <row r="266" spans="2:41" ht="18.75" x14ac:dyDescent="0.3">
      <c r="B266" s="1"/>
      <c r="C266" s="1"/>
      <c r="D266" s="1"/>
      <c r="E266" s="1"/>
      <c r="F266" s="1"/>
      <c r="G266" s="1"/>
      <c r="H266" s="1"/>
      <c r="I266" s="1"/>
      <c r="J266" s="1"/>
      <c r="K266" s="1"/>
      <c r="L266" s="1"/>
      <c r="M266" s="1"/>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row>
    <row r="267" spans="2:41" ht="18.75" x14ac:dyDescent="0.3">
      <c r="B267" s="1"/>
      <c r="C267" s="1"/>
      <c r="D267" s="1"/>
      <c r="E267" s="1"/>
      <c r="F267" s="1"/>
      <c r="G267" s="1"/>
      <c r="H267" s="1"/>
      <c r="I267" s="1"/>
      <c r="J267" s="1"/>
      <c r="K267" s="1"/>
      <c r="L267" s="1"/>
      <c r="M267" s="1"/>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row>
    <row r="268" spans="2:41" ht="18.75" x14ac:dyDescent="0.3">
      <c r="B268" s="1"/>
      <c r="C268" s="1"/>
      <c r="D268" s="1"/>
      <c r="E268" s="1"/>
      <c r="F268" s="1"/>
      <c r="G268" s="1"/>
      <c r="H268" s="1"/>
      <c r="I268" s="1"/>
      <c r="J268" s="1"/>
      <c r="K268" s="1"/>
      <c r="L268" s="1"/>
      <c r="M268" s="1"/>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row>
    <row r="269" spans="2:41" ht="18.75" x14ac:dyDescent="0.3">
      <c r="B269" s="1"/>
      <c r="C269" s="1"/>
      <c r="D269" s="1"/>
      <c r="E269" s="1"/>
      <c r="F269" s="1"/>
      <c r="G269" s="1"/>
      <c r="H269" s="1"/>
      <c r="I269" s="1"/>
      <c r="J269" s="1"/>
      <c r="K269" s="1"/>
      <c r="L269" s="1"/>
      <c r="M269" s="1"/>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row>
    <row r="270" spans="2:41" ht="18.75" x14ac:dyDescent="0.3">
      <c r="B270" s="1"/>
      <c r="C270" s="1"/>
      <c r="D270" s="1"/>
      <c r="E270" s="1"/>
      <c r="F270" s="1"/>
      <c r="G270" s="1"/>
      <c r="H270" s="1"/>
      <c r="I270" s="1"/>
      <c r="J270" s="1"/>
      <c r="K270" s="1"/>
      <c r="L270" s="1"/>
      <c r="M270" s="1"/>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row>
    <row r="271" spans="2:41" ht="18.75" x14ac:dyDescent="0.3">
      <c r="B271" s="1"/>
      <c r="C271" s="1"/>
      <c r="D271" s="1"/>
      <c r="E271" s="1"/>
      <c r="F271" s="1"/>
      <c r="G271" s="1"/>
      <c r="H271" s="1"/>
      <c r="I271" s="1"/>
      <c r="J271" s="1"/>
      <c r="K271" s="1"/>
      <c r="L271" s="1"/>
      <c r="M271" s="1"/>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row>
    <row r="272" spans="2:41" ht="18.75" x14ac:dyDescent="0.3">
      <c r="B272" s="1"/>
      <c r="C272" s="1"/>
      <c r="D272" s="1"/>
      <c r="E272" s="1"/>
      <c r="F272" s="1"/>
      <c r="G272" s="1"/>
      <c r="H272" s="1"/>
      <c r="I272" s="1"/>
      <c r="J272" s="1"/>
      <c r="K272" s="1"/>
      <c r="L272" s="1"/>
      <c r="M272" s="1"/>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row>
    <row r="273" spans="2:41" ht="18.75" x14ac:dyDescent="0.3">
      <c r="B273" s="1"/>
      <c r="C273" s="1"/>
      <c r="D273" s="1"/>
      <c r="E273" s="1"/>
      <c r="F273" s="1"/>
      <c r="G273" s="1"/>
      <c r="H273" s="1"/>
      <c r="I273" s="1"/>
      <c r="J273" s="1"/>
      <c r="K273" s="1"/>
      <c r="L273" s="1"/>
      <c r="M273" s="1"/>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row>
    <row r="274" spans="2:41" ht="18.75" x14ac:dyDescent="0.3">
      <c r="B274" s="1"/>
      <c r="C274" s="1"/>
      <c r="D274" s="1"/>
      <c r="E274" s="1"/>
      <c r="F274" s="1"/>
      <c r="G274" s="1"/>
      <c r="H274" s="1"/>
      <c r="I274" s="1"/>
      <c r="J274" s="1"/>
      <c r="K274" s="1"/>
      <c r="L274" s="1"/>
      <c r="M274" s="1"/>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row>
    <row r="275" spans="2:41" ht="18.75" x14ac:dyDescent="0.3">
      <c r="B275" s="1"/>
      <c r="C275" s="1"/>
      <c r="D275" s="1"/>
      <c r="E275" s="1"/>
      <c r="F275" s="1"/>
      <c r="G275" s="1"/>
      <c r="H275" s="1"/>
      <c r="I275" s="1"/>
      <c r="J275" s="1"/>
      <c r="K275" s="1"/>
      <c r="L275" s="1"/>
      <c r="M275" s="1"/>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row>
    <row r="276" spans="2:41" ht="18.75" x14ac:dyDescent="0.3">
      <c r="B276" s="1"/>
      <c r="C276" s="1"/>
      <c r="D276" s="1"/>
      <c r="E276" s="1"/>
      <c r="F276" s="1"/>
      <c r="G276" s="1"/>
      <c r="H276" s="1"/>
      <c r="I276" s="1"/>
      <c r="J276" s="1"/>
      <c r="K276" s="1"/>
      <c r="L276" s="1"/>
      <c r="M276" s="1"/>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row>
    <row r="277" spans="2:41" ht="18.75" x14ac:dyDescent="0.3">
      <c r="B277" s="1"/>
      <c r="C277" s="1"/>
      <c r="D277" s="1"/>
      <c r="E277" s="1"/>
      <c r="F277" s="1"/>
      <c r="G277" s="1"/>
      <c r="H277" s="1"/>
      <c r="I277" s="1"/>
      <c r="J277" s="1"/>
      <c r="K277" s="1"/>
      <c r="L277" s="1"/>
      <c r="M277" s="1"/>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row>
    <row r="278" spans="2:41" ht="18.75" x14ac:dyDescent="0.3">
      <c r="B278" s="1"/>
      <c r="C278" s="1"/>
      <c r="D278" s="1"/>
      <c r="E278" s="1"/>
      <c r="F278" s="1"/>
      <c r="G278" s="1"/>
      <c r="H278" s="1"/>
      <c r="I278" s="1"/>
      <c r="J278" s="1"/>
      <c r="K278" s="1"/>
      <c r="L278" s="1"/>
      <c r="M278" s="1"/>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row>
    <row r="279" spans="2:41" ht="18.75" x14ac:dyDescent="0.3">
      <c r="B279" s="1"/>
      <c r="C279" s="1"/>
      <c r="D279" s="1"/>
      <c r="E279" s="1"/>
      <c r="F279" s="1"/>
      <c r="G279" s="1"/>
      <c r="H279" s="1"/>
      <c r="I279" s="1"/>
      <c r="J279" s="1"/>
      <c r="K279" s="1"/>
      <c r="L279" s="1"/>
      <c r="M279" s="1"/>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row>
    <row r="280" spans="2:41" ht="18.75" x14ac:dyDescent="0.3">
      <c r="B280" s="1"/>
      <c r="C280" s="1"/>
      <c r="D280" s="1"/>
      <c r="E280" s="1"/>
      <c r="F280" s="1"/>
      <c r="G280" s="1"/>
      <c r="H280" s="1"/>
      <c r="I280" s="1"/>
      <c r="J280" s="1"/>
      <c r="K280" s="1"/>
      <c r="L280" s="1"/>
      <c r="M280" s="1"/>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row>
    <row r="281" spans="2:41" ht="18.75" x14ac:dyDescent="0.3">
      <c r="B281" s="1"/>
      <c r="C281" s="1"/>
      <c r="D281" s="1"/>
      <c r="E281" s="1"/>
      <c r="F281" s="1"/>
      <c r="G281" s="1"/>
      <c r="H281" s="1"/>
      <c r="I281" s="1"/>
      <c r="J281" s="1"/>
      <c r="K281" s="1"/>
      <c r="L281" s="1"/>
      <c r="M281" s="1"/>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row>
    <row r="282" spans="2:41" ht="18.75" x14ac:dyDescent="0.3">
      <c r="B282" s="1"/>
      <c r="C282" s="1"/>
      <c r="D282" s="1"/>
      <c r="E282" s="1"/>
      <c r="F282" s="1"/>
      <c r="G282" s="1"/>
      <c r="H282" s="1"/>
      <c r="I282" s="1"/>
      <c r="J282" s="1"/>
      <c r="K282" s="1"/>
      <c r="L282" s="1"/>
      <c r="M282" s="1"/>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row>
    <row r="283" spans="2:41" ht="18.75" x14ac:dyDescent="0.3">
      <c r="B283" s="1"/>
      <c r="C283" s="1"/>
      <c r="D283" s="1"/>
      <c r="E283" s="1"/>
      <c r="F283" s="1"/>
      <c r="G283" s="1"/>
      <c r="H283" s="1"/>
      <c r="I283" s="1"/>
      <c r="J283" s="1"/>
      <c r="K283" s="1"/>
      <c r="L283" s="1"/>
      <c r="M283" s="1"/>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row>
    <row r="284" spans="2:41" ht="18.75" x14ac:dyDescent="0.3">
      <c r="B284" s="1"/>
      <c r="C284" s="1"/>
      <c r="D284" s="1"/>
      <c r="E284" s="1"/>
      <c r="F284" s="1"/>
      <c r="G284" s="1"/>
      <c r="H284" s="1"/>
      <c r="I284" s="1"/>
      <c r="J284" s="1"/>
      <c r="K284" s="1"/>
      <c r="L284" s="1"/>
      <c r="M284" s="1"/>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row>
    <row r="285" spans="2:41" ht="18.75" x14ac:dyDescent="0.3">
      <c r="B285" s="1"/>
      <c r="C285" s="1"/>
      <c r="D285" s="1"/>
      <c r="E285" s="1"/>
      <c r="F285" s="1"/>
      <c r="G285" s="1"/>
      <c r="H285" s="1"/>
      <c r="I285" s="1"/>
      <c r="J285" s="1"/>
      <c r="K285" s="1"/>
      <c r="L285" s="1"/>
      <c r="M285" s="1"/>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row>
    <row r="286" spans="2:41" ht="18.75" x14ac:dyDescent="0.3">
      <c r="B286" s="1"/>
      <c r="C286" s="1"/>
      <c r="D286" s="1"/>
      <c r="E286" s="1"/>
      <c r="F286" s="1"/>
      <c r="G286" s="1"/>
      <c r="H286" s="1"/>
      <c r="I286" s="1"/>
      <c r="J286" s="1"/>
      <c r="K286" s="1"/>
      <c r="L286" s="1"/>
      <c r="M286" s="1"/>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row>
    <row r="287" spans="2:41" ht="18.75" x14ac:dyDescent="0.3">
      <c r="B287" s="1"/>
      <c r="C287" s="1"/>
      <c r="D287" s="1"/>
      <c r="E287" s="1"/>
      <c r="F287" s="1"/>
      <c r="G287" s="1"/>
      <c r="H287" s="1"/>
      <c r="I287" s="1"/>
      <c r="J287" s="1"/>
      <c r="K287" s="1"/>
      <c r="L287" s="1"/>
      <c r="M287" s="1"/>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row>
    <row r="288" spans="2:41" ht="18.75" x14ac:dyDescent="0.3">
      <c r="B288" s="1"/>
      <c r="C288" s="1"/>
      <c r="D288" s="1"/>
      <c r="E288" s="1"/>
      <c r="F288" s="1"/>
      <c r="G288" s="1"/>
      <c r="H288" s="1"/>
      <c r="I288" s="1"/>
      <c r="J288" s="1"/>
      <c r="K288" s="1"/>
      <c r="L288" s="1"/>
      <c r="M288" s="1"/>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row>
    <row r="289" spans="2:41" ht="18.75" x14ac:dyDescent="0.3">
      <c r="B289" s="1"/>
      <c r="C289" s="1"/>
      <c r="D289" s="1"/>
      <c r="E289" s="1"/>
      <c r="F289" s="1"/>
      <c r="G289" s="1"/>
      <c r="H289" s="1"/>
      <c r="I289" s="1"/>
      <c r="J289" s="1"/>
      <c r="K289" s="1"/>
      <c r="L289" s="1"/>
      <c r="M289" s="1"/>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row>
    <row r="290" spans="2:41" ht="18.75" x14ac:dyDescent="0.3">
      <c r="B290" s="1"/>
      <c r="C290" s="1"/>
      <c r="D290" s="1"/>
      <c r="E290" s="1"/>
      <c r="F290" s="1"/>
      <c r="G290" s="1"/>
      <c r="H290" s="1"/>
      <c r="I290" s="1"/>
      <c r="J290" s="1"/>
      <c r="K290" s="1"/>
      <c r="L290" s="1"/>
      <c r="M290" s="1"/>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row>
    <row r="291" spans="2:41" ht="18.75" x14ac:dyDescent="0.3">
      <c r="B291" s="1"/>
      <c r="C291" s="1"/>
      <c r="D291" s="1"/>
      <c r="E291" s="1"/>
      <c r="F291" s="1"/>
      <c r="G291" s="1"/>
      <c r="H291" s="1"/>
      <c r="I291" s="1"/>
      <c r="J291" s="1"/>
      <c r="K291" s="1"/>
      <c r="L291" s="1"/>
      <c r="M291" s="1"/>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row>
    <row r="292" spans="2:41" ht="18.75" x14ac:dyDescent="0.3">
      <c r="B292" s="1"/>
      <c r="C292" s="1"/>
      <c r="D292" s="1"/>
      <c r="E292" s="1"/>
      <c r="F292" s="1"/>
      <c r="G292" s="1"/>
      <c r="H292" s="1"/>
      <c r="I292" s="1"/>
      <c r="J292" s="1"/>
      <c r="K292" s="1"/>
      <c r="L292" s="1"/>
      <c r="M292" s="1"/>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row>
    <row r="293" spans="2:41" ht="18.75" x14ac:dyDescent="0.3">
      <c r="B293" s="1"/>
      <c r="C293" s="1"/>
      <c r="D293" s="1"/>
      <c r="E293" s="1"/>
      <c r="F293" s="1"/>
      <c r="G293" s="1"/>
      <c r="H293" s="1"/>
      <c r="I293" s="1"/>
      <c r="J293" s="1"/>
      <c r="K293" s="1"/>
      <c r="L293" s="1"/>
      <c r="M293" s="1"/>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row>
    <row r="294" spans="2:41" ht="18.75" x14ac:dyDescent="0.3">
      <c r="B294" s="1"/>
      <c r="C294" s="1"/>
      <c r="D294" s="1"/>
      <c r="E294" s="1"/>
      <c r="F294" s="1"/>
      <c r="G294" s="1"/>
      <c r="H294" s="1"/>
      <c r="I294" s="1"/>
      <c r="J294" s="1"/>
      <c r="K294" s="1"/>
      <c r="L294" s="1"/>
      <c r="M294" s="1"/>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row>
    <row r="295" spans="2:41" ht="18.75" x14ac:dyDescent="0.3">
      <c r="B295" s="1"/>
      <c r="C295" s="1"/>
      <c r="D295" s="1"/>
      <c r="E295" s="1"/>
      <c r="F295" s="1"/>
      <c r="G295" s="1"/>
      <c r="H295" s="1"/>
      <c r="I295" s="1"/>
      <c r="J295" s="1"/>
      <c r="K295" s="1"/>
      <c r="L295" s="1"/>
      <c r="M295" s="1"/>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row>
    <row r="296" spans="2:41" ht="18.75" x14ac:dyDescent="0.3">
      <c r="B296" s="1"/>
      <c r="C296" s="1"/>
      <c r="D296" s="1"/>
      <c r="E296" s="1"/>
      <c r="F296" s="1"/>
      <c r="G296" s="1"/>
      <c r="H296" s="1"/>
      <c r="I296" s="1"/>
      <c r="J296" s="1"/>
      <c r="K296" s="1"/>
      <c r="L296" s="1"/>
      <c r="M296" s="1"/>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row>
    <row r="297" spans="2:41" ht="18.75" x14ac:dyDescent="0.3">
      <c r="B297" s="1"/>
      <c r="C297" s="1"/>
      <c r="D297" s="1"/>
      <c r="E297" s="1"/>
      <c r="F297" s="1"/>
      <c r="G297" s="1"/>
      <c r="H297" s="1"/>
      <c r="I297" s="1"/>
      <c r="J297" s="1"/>
      <c r="K297" s="1"/>
      <c r="L297" s="1"/>
      <c r="M297" s="1"/>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row>
    <row r="298" spans="2:41" ht="18.75" x14ac:dyDescent="0.3">
      <c r="B298" s="1"/>
      <c r="C298" s="1"/>
      <c r="D298" s="1"/>
      <c r="E298" s="1"/>
      <c r="F298" s="1"/>
      <c r="G298" s="1"/>
      <c r="H298" s="1"/>
      <c r="I298" s="1"/>
      <c r="J298" s="1"/>
      <c r="K298" s="1"/>
      <c r="L298" s="1"/>
      <c r="M298" s="1"/>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row>
    <row r="299" spans="2:41" ht="18.75" x14ac:dyDescent="0.3">
      <c r="B299" s="1"/>
      <c r="C299" s="1"/>
      <c r="D299" s="1"/>
      <c r="E299" s="1"/>
      <c r="F299" s="1"/>
      <c r="G299" s="1"/>
      <c r="H299" s="1"/>
      <c r="I299" s="1"/>
      <c r="J299" s="1"/>
      <c r="K299" s="1"/>
      <c r="L299" s="1"/>
      <c r="M299" s="1"/>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row>
    <row r="300" spans="2:41" ht="18.75" x14ac:dyDescent="0.3">
      <c r="B300" s="1"/>
      <c r="C300" s="1"/>
      <c r="D300" s="1"/>
      <c r="E300" s="1"/>
      <c r="F300" s="1"/>
      <c r="G300" s="1"/>
      <c r="H300" s="1"/>
      <c r="I300" s="1"/>
      <c r="J300" s="1"/>
      <c r="K300" s="1"/>
      <c r="L300" s="1"/>
      <c r="M300" s="1"/>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row>
    <row r="301" spans="2:41" ht="18.75" x14ac:dyDescent="0.3">
      <c r="B301" s="1"/>
      <c r="C301" s="1"/>
      <c r="D301" s="1"/>
      <c r="E301" s="1"/>
      <c r="F301" s="1"/>
      <c r="G301" s="1"/>
      <c r="H301" s="1"/>
      <c r="I301" s="1"/>
      <c r="J301" s="1"/>
      <c r="K301" s="1"/>
      <c r="L301" s="1"/>
      <c r="M301" s="1"/>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row>
    <row r="302" spans="2:41" ht="18.75" x14ac:dyDescent="0.3">
      <c r="B302" s="1"/>
      <c r="C302" s="1"/>
      <c r="D302" s="1"/>
      <c r="E302" s="1"/>
      <c r="F302" s="1"/>
      <c r="G302" s="1"/>
      <c r="H302" s="1"/>
      <c r="I302" s="1"/>
      <c r="J302" s="1"/>
      <c r="K302" s="1"/>
      <c r="L302" s="1"/>
      <c r="M302" s="1"/>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row>
    <row r="303" spans="2:41" ht="18.75" x14ac:dyDescent="0.3">
      <c r="B303" s="1"/>
      <c r="C303" s="1"/>
      <c r="D303" s="1"/>
      <c r="E303" s="1"/>
      <c r="F303" s="1"/>
      <c r="G303" s="1"/>
      <c r="H303" s="1"/>
      <c r="I303" s="1"/>
      <c r="J303" s="1"/>
      <c r="K303" s="1"/>
      <c r="L303" s="1"/>
      <c r="M303" s="1"/>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row>
    <row r="304" spans="2:41" ht="18.75" x14ac:dyDescent="0.3">
      <c r="B304" s="1"/>
      <c r="C304" s="1"/>
      <c r="D304" s="1"/>
      <c r="E304" s="1"/>
      <c r="F304" s="1"/>
      <c r="G304" s="1"/>
      <c r="H304" s="1"/>
      <c r="I304" s="1"/>
      <c r="J304" s="1"/>
      <c r="K304" s="1"/>
      <c r="L304" s="1"/>
      <c r="M304" s="1"/>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row>
    <row r="305" spans="2:41" ht="18.75" x14ac:dyDescent="0.3">
      <c r="B305" s="1"/>
      <c r="C305" s="1"/>
      <c r="D305" s="1"/>
      <c r="E305" s="1"/>
      <c r="F305" s="1"/>
      <c r="G305" s="1"/>
      <c r="H305" s="1"/>
      <c r="I305" s="1"/>
      <c r="J305" s="1"/>
      <c r="K305" s="1"/>
      <c r="L305" s="1"/>
      <c r="M305" s="1"/>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row>
    <row r="306" spans="2:41" ht="18.75" x14ac:dyDescent="0.3">
      <c r="B306" s="1"/>
      <c r="C306" s="1"/>
      <c r="D306" s="1"/>
      <c r="E306" s="1"/>
      <c r="F306" s="1"/>
      <c r="G306" s="1"/>
      <c r="H306" s="1"/>
      <c r="I306" s="1"/>
      <c r="J306" s="1"/>
      <c r="K306" s="1"/>
      <c r="L306" s="1"/>
      <c r="M306" s="1"/>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row>
    <row r="307" spans="2:41" ht="18.75" x14ac:dyDescent="0.3">
      <c r="B307" s="1"/>
      <c r="C307" s="1"/>
      <c r="D307" s="1"/>
      <c r="E307" s="1"/>
      <c r="F307" s="1"/>
      <c r="G307" s="1"/>
      <c r="H307" s="1"/>
      <c r="I307" s="1"/>
      <c r="J307" s="1"/>
      <c r="K307" s="1"/>
      <c r="L307" s="1"/>
      <c r="M307" s="1"/>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row>
    <row r="308" spans="2:41" ht="18.75" x14ac:dyDescent="0.3">
      <c r="B308" s="1"/>
      <c r="C308" s="1"/>
      <c r="D308" s="1"/>
      <c r="E308" s="1"/>
      <c r="F308" s="1"/>
      <c r="G308" s="1"/>
      <c r="H308" s="1"/>
      <c r="I308" s="1"/>
      <c r="J308" s="1"/>
      <c r="K308" s="1"/>
      <c r="L308" s="1"/>
      <c r="M308" s="1"/>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row>
    <row r="309" spans="2:41" ht="18.75" x14ac:dyDescent="0.3">
      <c r="B309" s="1"/>
      <c r="C309" s="1"/>
      <c r="D309" s="1"/>
      <c r="E309" s="1"/>
      <c r="F309" s="1"/>
      <c r="G309" s="1"/>
      <c r="H309" s="1"/>
      <c r="I309" s="1"/>
      <c r="J309" s="1"/>
      <c r="K309" s="1"/>
      <c r="L309" s="1"/>
      <c r="M309" s="1"/>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row>
    <row r="310" spans="2:41" ht="18.75" x14ac:dyDescent="0.3">
      <c r="B310" s="1"/>
      <c r="C310" s="1"/>
      <c r="D310" s="1"/>
      <c r="E310" s="1"/>
      <c r="F310" s="1"/>
      <c r="G310" s="1"/>
      <c r="H310" s="1"/>
      <c r="I310" s="1"/>
      <c r="J310" s="1"/>
      <c r="K310" s="1"/>
      <c r="L310" s="1"/>
      <c r="M310" s="1"/>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row>
    <row r="311" spans="2:41" ht="18.75" x14ac:dyDescent="0.3">
      <c r="B311" s="1"/>
      <c r="C311" s="1"/>
      <c r="D311" s="1"/>
      <c r="E311" s="1"/>
      <c r="F311" s="1"/>
      <c r="G311" s="1"/>
      <c r="H311" s="1"/>
      <c r="I311" s="1"/>
      <c r="J311" s="1"/>
      <c r="K311" s="1"/>
      <c r="L311" s="1"/>
      <c r="M311" s="1"/>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row>
    <row r="312" spans="2:41" ht="18.75" x14ac:dyDescent="0.3">
      <c r="B312" s="1"/>
      <c r="C312" s="1"/>
      <c r="D312" s="1"/>
      <c r="E312" s="1"/>
      <c r="F312" s="1"/>
      <c r="G312" s="1"/>
      <c r="H312" s="1"/>
      <c r="I312" s="1"/>
      <c r="J312" s="1"/>
      <c r="K312" s="1"/>
      <c r="L312" s="1"/>
      <c r="M312" s="1"/>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row>
    <row r="313" spans="2:41" ht="18.75" x14ac:dyDescent="0.3">
      <c r="B313" s="1"/>
      <c r="C313" s="1"/>
      <c r="D313" s="1"/>
      <c r="E313" s="1"/>
      <c r="F313" s="1"/>
      <c r="G313" s="1"/>
      <c r="H313" s="1"/>
      <c r="I313" s="1"/>
      <c r="J313" s="1"/>
      <c r="K313" s="1"/>
      <c r="L313" s="1"/>
      <c r="M313" s="1"/>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row>
    <row r="314" spans="2:41" ht="18.75" x14ac:dyDescent="0.3">
      <c r="B314" s="1"/>
      <c r="C314" s="1"/>
      <c r="D314" s="1"/>
      <c r="E314" s="1"/>
      <c r="F314" s="1"/>
      <c r="G314" s="1"/>
      <c r="H314" s="1"/>
      <c r="I314" s="1"/>
      <c r="J314" s="1"/>
      <c r="K314" s="1"/>
      <c r="L314" s="1"/>
      <c r="M314" s="1"/>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row>
    <row r="315" spans="2:41" ht="18.75" x14ac:dyDescent="0.3">
      <c r="B315" s="1"/>
      <c r="C315" s="1"/>
      <c r="D315" s="1"/>
      <c r="E315" s="1"/>
      <c r="F315" s="1"/>
      <c r="G315" s="1"/>
      <c r="H315" s="1"/>
      <c r="I315" s="1"/>
      <c r="J315" s="1"/>
      <c r="K315" s="1"/>
      <c r="L315" s="1"/>
      <c r="M315" s="1"/>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row>
    <row r="316" spans="2:41" ht="18.75" x14ac:dyDescent="0.3">
      <c r="B316" s="1"/>
      <c r="C316" s="1"/>
      <c r="D316" s="1"/>
      <c r="E316" s="1"/>
      <c r="F316" s="1"/>
      <c r="G316" s="1"/>
      <c r="H316" s="1"/>
      <c r="I316" s="1"/>
      <c r="J316" s="1"/>
      <c r="K316" s="1"/>
      <c r="L316" s="1"/>
      <c r="M316" s="1"/>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row>
    <row r="317" spans="2:41" ht="18.75" x14ac:dyDescent="0.3">
      <c r="B317" s="1"/>
      <c r="C317" s="1"/>
      <c r="D317" s="1"/>
      <c r="E317" s="1"/>
      <c r="F317" s="1"/>
      <c r="G317" s="1"/>
      <c r="H317" s="1"/>
      <c r="I317" s="1"/>
      <c r="J317" s="1"/>
      <c r="K317" s="1"/>
      <c r="L317" s="1"/>
      <c r="M317" s="1"/>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row>
    <row r="318" spans="2:41" ht="18.75" x14ac:dyDescent="0.3">
      <c r="B318" s="1"/>
      <c r="C318" s="1"/>
      <c r="D318" s="1"/>
      <c r="E318" s="1"/>
      <c r="F318" s="1"/>
      <c r="G318" s="1"/>
      <c r="H318" s="1"/>
      <c r="I318" s="1"/>
      <c r="J318" s="1"/>
      <c r="K318" s="1"/>
      <c r="L318" s="1"/>
      <c r="M318" s="1"/>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row>
    <row r="319" spans="2:41" ht="18.75" x14ac:dyDescent="0.3">
      <c r="B319" s="1"/>
      <c r="C319" s="1"/>
      <c r="D319" s="1"/>
      <c r="E319" s="1"/>
      <c r="F319" s="1"/>
      <c r="G319" s="1"/>
      <c r="H319" s="1"/>
      <c r="I319" s="1"/>
      <c r="J319" s="1"/>
      <c r="K319" s="1"/>
      <c r="L319" s="1"/>
      <c r="M319" s="1"/>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row>
    <row r="320" spans="2:41" ht="18.75" x14ac:dyDescent="0.3">
      <c r="B320" s="1"/>
      <c r="C320" s="1"/>
      <c r="D320" s="1"/>
      <c r="E320" s="1"/>
      <c r="F320" s="1"/>
      <c r="G320" s="1"/>
      <c r="H320" s="1"/>
      <c r="I320" s="1"/>
      <c r="J320" s="1"/>
      <c r="K320" s="1"/>
      <c r="L320" s="1"/>
      <c r="M320" s="1"/>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row>
    <row r="321" spans="2:41" ht="18.75" x14ac:dyDescent="0.3">
      <c r="B321" s="1"/>
      <c r="C321" s="1"/>
      <c r="D321" s="1"/>
      <c r="E321" s="1"/>
      <c r="F321" s="1"/>
      <c r="G321" s="1"/>
      <c r="H321" s="1"/>
      <c r="I321" s="1"/>
      <c r="J321" s="1"/>
      <c r="K321" s="1"/>
      <c r="L321" s="1"/>
      <c r="M321" s="1"/>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row>
    <row r="322" spans="2:41" ht="18.75" x14ac:dyDescent="0.3">
      <c r="B322" s="1"/>
      <c r="C322" s="1"/>
      <c r="D322" s="1"/>
      <c r="E322" s="1"/>
      <c r="F322" s="1"/>
      <c r="G322" s="1"/>
      <c r="H322" s="1"/>
      <c r="I322" s="1"/>
      <c r="J322" s="1"/>
      <c r="K322" s="1"/>
      <c r="L322" s="1"/>
      <c r="M322" s="1"/>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row>
    <row r="323" spans="2:41" ht="18.75" x14ac:dyDescent="0.3">
      <c r="B323" s="1"/>
      <c r="C323" s="1"/>
      <c r="D323" s="1"/>
      <c r="E323" s="1"/>
      <c r="F323" s="1"/>
      <c r="G323" s="1"/>
      <c r="H323" s="1"/>
      <c r="I323" s="1"/>
      <c r="J323" s="1"/>
      <c r="K323" s="1"/>
      <c r="L323" s="1"/>
      <c r="M323" s="1"/>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row>
    <row r="324" spans="2:41" ht="18.75" x14ac:dyDescent="0.3">
      <c r="B324" s="1"/>
      <c r="C324" s="1"/>
      <c r="D324" s="1"/>
      <c r="E324" s="1"/>
      <c r="F324" s="1"/>
      <c r="G324" s="1"/>
      <c r="H324" s="1"/>
      <c r="I324" s="1"/>
      <c r="J324" s="1"/>
      <c r="K324" s="1"/>
      <c r="L324" s="1"/>
      <c r="M324" s="1"/>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row>
    <row r="325" spans="2:41" ht="18.75" x14ac:dyDescent="0.3">
      <c r="B325" s="1"/>
      <c r="C325" s="1"/>
      <c r="D325" s="1"/>
      <c r="E325" s="1"/>
      <c r="F325" s="1"/>
      <c r="G325" s="1"/>
      <c r="H325" s="1"/>
      <c r="I325" s="1"/>
      <c r="J325" s="1"/>
      <c r="K325" s="1"/>
      <c r="L325" s="1"/>
      <c r="M325" s="1"/>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row>
    <row r="326" spans="2:41" ht="18.75" x14ac:dyDescent="0.3">
      <c r="B326" s="1"/>
      <c r="C326" s="1"/>
      <c r="D326" s="1"/>
      <c r="E326" s="1"/>
      <c r="F326" s="1"/>
      <c r="G326" s="1"/>
      <c r="H326" s="1"/>
      <c r="I326" s="1"/>
      <c r="J326" s="1"/>
      <c r="K326" s="1"/>
      <c r="L326" s="1"/>
      <c r="M326" s="1"/>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row>
    <row r="327" spans="2:41" ht="18.75" x14ac:dyDescent="0.3">
      <c r="B327" s="1"/>
      <c r="C327" s="1"/>
      <c r="D327" s="1"/>
      <c r="E327" s="1"/>
      <c r="F327" s="1"/>
      <c r="G327" s="1"/>
      <c r="H327" s="1"/>
      <c r="I327" s="1"/>
      <c r="J327" s="1"/>
      <c r="K327" s="1"/>
      <c r="L327" s="1"/>
      <c r="M327" s="1"/>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row>
    <row r="328" spans="2:41" ht="18.75" x14ac:dyDescent="0.3">
      <c r="B328" s="1"/>
      <c r="C328" s="1"/>
      <c r="D328" s="1"/>
      <c r="E328" s="1"/>
      <c r="F328" s="1"/>
      <c r="G328" s="1"/>
      <c r="H328" s="1"/>
      <c r="I328" s="1"/>
      <c r="J328" s="1"/>
      <c r="K328" s="1"/>
      <c r="L328" s="1"/>
      <c r="M328" s="1"/>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row>
    <row r="329" spans="2:41" ht="18.75" x14ac:dyDescent="0.3">
      <c r="B329" s="1"/>
      <c r="C329" s="1"/>
      <c r="D329" s="1"/>
      <c r="E329" s="1"/>
      <c r="F329" s="1"/>
      <c r="G329" s="1"/>
      <c r="H329" s="1"/>
      <c r="I329" s="1"/>
      <c r="J329" s="1"/>
      <c r="K329" s="1"/>
      <c r="L329" s="1"/>
      <c r="M329" s="1"/>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row>
    <row r="330" spans="2:41" ht="18.75" x14ac:dyDescent="0.3">
      <c r="B330" s="1"/>
      <c r="C330" s="1"/>
      <c r="D330" s="1"/>
      <c r="E330" s="1"/>
      <c r="F330" s="1"/>
      <c r="G330" s="1"/>
      <c r="H330" s="1"/>
      <c r="I330" s="1"/>
      <c r="J330" s="1"/>
      <c r="K330" s="1"/>
      <c r="L330" s="1"/>
      <c r="M330" s="1"/>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row>
    <row r="331" spans="2:41" ht="18.75" x14ac:dyDescent="0.3">
      <c r="B331" s="1"/>
      <c r="C331" s="1"/>
      <c r="D331" s="1"/>
      <c r="E331" s="1"/>
      <c r="F331" s="1"/>
      <c r="G331" s="1"/>
      <c r="H331" s="1"/>
      <c r="I331" s="1"/>
      <c r="J331" s="1"/>
      <c r="K331" s="1"/>
      <c r="L331" s="1"/>
      <c r="M331" s="1"/>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row>
    <row r="332" spans="2:41" ht="18.75" x14ac:dyDescent="0.3">
      <c r="B332" s="1"/>
      <c r="C332" s="1"/>
      <c r="D332" s="1"/>
      <c r="E332" s="1"/>
      <c r="F332" s="1"/>
      <c r="G332" s="1"/>
      <c r="H332" s="1"/>
      <c r="I332" s="1"/>
      <c r="J332" s="1"/>
      <c r="K332" s="1"/>
      <c r="L332" s="1"/>
      <c r="M332" s="1"/>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row>
    <row r="333" spans="2:41" ht="18.75" x14ac:dyDescent="0.3">
      <c r="B333" s="1"/>
      <c r="C333" s="1"/>
      <c r="D333" s="1"/>
      <c r="E333" s="1"/>
      <c r="F333" s="1"/>
      <c r="G333" s="1"/>
      <c r="H333" s="1"/>
      <c r="I333" s="1"/>
      <c r="J333" s="1"/>
      <c r="K333" s="1"/>
      <c r="L333" s="1"/>
      <c r="M333" s="1"/>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row>
    <row r="334" spans="2:41" ht="18.75" x14ac:dyDescent="0.3">
      <c r="B334" s="1"/>
      <c r="C334" s="1"/>
      <c r="D334" s="1"/>
      <c r="E334" s="1"/>
      <c r="F334" s="1"/>
      <c r="G334" s="1"/>
      <c r="H334" s="1"/>
      <c r="I334" s="1"/>
      <c r="J334" s="1"/>
      <c r="K334" s="1"/>
      <c r="L334" s="1"/>
      <c r="M334" s="1"/>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row>
    <row r="335" spans="2:41" ht="18.75" x14ac:dyDescent="0.3">
      <c r="B335" s="1"/>
      <c r="C335" s="1"/>
      <c r="D335" s="1"/>
      <c r="E335" s="1"/>
      <c r="F335" s="1"/>
      <c r="G335" s="1"/>
      <c r="H335" s="1"/>
      <c r="I335" s="1"/>
      <c r="J335" s="1"/>
      <c r="K335" s="1"/>
      <c r="L335" s="1"/>
      <c r="M335" s="1"/>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row>
    <row r="336" spans="2:41" ht="18.75" x14ac:dyDescent="0.3">
      <c r="B336" s="1"/>
      <c r="C336" s="1"/>
      <c r="D336" s="1"/>
      <c r="E336" s="1"/>
      <c r="F336" s="1"/>
      <c r="G336" s="1"/>
      <c r="H336" s="1"/>
      <c r="I336" s="1"/>
      <c r="J336" s="1"/>
      <c r="K336" s="1"/>
      <c r="L336" s="1"/>
      <c r="M336" s="1"/>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row>
    <row r="337" spans="2:41" ht="18.75" x14ac:dyDescent="0.3">
      <c r="B337" s="1"/>
      <c r="C337" s="1"/>
      <c r="D337" s="1"/>
      <c r="E337" s="1"/>
      <c r="F337" s="1"/>
      <c r="G337" s="1"/>
      <c r="H337" s="1"/>
      <c r="I337" s="1"/>
      <c r="J337" s="1"/>
      <c r="K337" s="1"/>
      <c r="L337" s="1"/>
      <c r="M337" s="1"/>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row>
    <row r="338" spans="2:41" ht="18.75" x14ac:dyDescent="0.3">
      <c r="B338" s="1"/>
      <c r="C338" s="1"/>
      <c r="D338" s="1"/>
      <c r="E338" s="1"/>
      <c r="F338" s="1"/>
      <c r="G338" s="1"/>
      <c r="H338" s="1"/>
      <c r="I338" s="1"/>
      <c r="J338" s="1"/>
      <c r="K338" s="1"/>
      <c r="L338" s="1"/>
      <c r="M338" s="1"/>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row>
    <row r="339" spans="2:41" ht="18.75" x14ac:dyDescent="0.3">
      <c r="B339" s="1"/>
      <c r="C339" s="1"/>
      <c r="D339" s="1"/>
      <c r="E339" s="1"/>
      <c r="F339" s="1"/>
      <c r="G339" s="1"/>
      <c r="H339" s="1"/>
      <c r="I339" s="1"/>
      <c r="J339" s="1"/>
      <c r="K339" s="1"/>
      <c r="L339" s="1"/>
      <c r="M339" s="1"/>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row>
    <row r="340" spans="2:41" ht="18.75" x14ac:dyDescent="0.3">
      <c r="B340" s="1"/>
      <c r="C340" s="1"/>
      <c r="D340" s="1"/>
      <c r="E340" s="1"/>
      <c r="F340" s="1"/>
      <c r="G340" s="1"/>
      <c r="H340" s="1"/>
      <c r="I340" s="1"/>
      <c r="J340" s="1"/>
      <c r="K340" s="1"/>
      <c r="L340" s="1"/>
      <c r="M340" s="1"/>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row>
    <row r="341" spans="2:41" ht="18.75" x14ac:dyDescent="0.3">
      <c r="B341" s="1"/>
      <c r="C341" s="1"/>
      <c r="D341" s="1"/>
      <c r="E341" s="1"/>
      <c r="F341" s="1"/>
      <c r="G341" s="1"/>
      <c r="H341" s="1"/>
      <c r="I341" s="1"/>
      <c r="J341" s="1"/>
      <c r="K341" s="1"/>
      <c r="L341" s="1"/>
      <c r="M341" s="1"/>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row>
    <row r="342" spans="2:41" ht="18.75" x14ac:dyDescent="0.3">
      <c r="B342" s="1"/>
      <c r="C342" s="1"/>
      <c r="D342" s="1"/>
      <c r="E342" s="1"/>
      <c r="F342" s="1"/>
      <c r="G342" s="1"/>
      <c r="H342" s="1"/>
      <c r="I342" s="1"/>
      <c r="J342" s="1"/>
      <c r="K342" s="1"/>
      <c r="L342" s="1"/>
      <c r="M342" s="1"/>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row>
    <row r="343" spans="2:41" ht="18.75" x14ac:dyDescent="0.3">
      <c r="B343" s="1"/>
      <c r="C343" s="1"/>
      <c r="D343" s="1"/>
      <c r="E343" s="1"/>
      <c r="F343" s="1"/>
      <c r="G343" s="1"/>
      <c r="H343" s="1"/>
      <c r="I343" s="1"/>
      <c r="J343" s="1"/>
      <c r="K343" s="1"/>
      <c r="L343" s="1"/>
      <c r="M343" s="1"/>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row>
    <row r="344" spans="2:41" ht="18.75" x14ac:dyDescent="0.3">
      <c r="B344" s="1"/>
      <c r="C344" s="1"/>
      <c r="D344" s="1"/>
      <c r="E344" s="1"/>
      <c r="F344" s="1"/>
      <c r="G344" s="1"/>
      <c r="H344" s="1"/>
      <c r="I344" s="1"/>
      <c r="J344" s="1"/>
      <c r="K344" s="1"/>
      <c r="L344" s="1"/>
      <c r="M344" s="1"/>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row>
    <row r="345" spans="2:41" ht="18.75" x14ac:dyDescent="0.3">
      <c r="B345" s="1"/>
      <c r="C345" s="1"/>
      <c r="D345" s="1"/>
      <c r="E345" s="1"/>
      <c r="F345" s="1"/>
      <c r="G345" s="1"/>
      <c r="H345" s="1"/>
      <c r="I345" s="1"/>
      <c r="J345" s="1"/>
      <c r="K345" s="1"/>
      <c r="L345" s="1"/>
      <c r="M345" s="1"/>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row>
    <row r="346" spans="2:41" ht="18.75" x14ac:dyDescent="0.3">
      <c r="B346" s="1"/>
      <c r="C346" s="1"/>
      <c r="D346" s="1"/>
      <c r="E346" s="1"/>
      <c r="F346" s="1"/>
      <c r="G346" s="1"/>
      <c r="H346" s="1"/>
      <c r="I346" s="1"/>
      <c r="J346" s="1"/>
      <c r="K346" s="1"/>
      <c r="L346" s="1"/>
      <c r="M346" s="1"/>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row>
    <row r="347" spans="2:41" ht="18.75" x14ac:dyDescent="0.3">
      <c r="B347" s="1"/>
      <c r="C347" s="1"/>
      <c r="D347" s="1"/>
      <c r="E347" s="1"/>
      <c r="F347" s="1"/>
      <c r="G347" s="1"/>
      <c r="H347" s="1"/>
      <c r="I347" s="1"/>
      <c r="J347" s="1"/>
      <c r="K347" s="1"/>
      <c r="L347" s="1"/>
      <c r="M347" s="1"/>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row>
    <row r="348" spans="2:41" ht="18.75" x14ac:dyDescent="0.3">
      <c r="B348" s="1"/>
      <c r="C348" s="1"/>
      <c r="D348" s="1"/>
      <c r="E348" s="1"/>
      <c r="F348" s="1"/>
      <c r="G348" s="1"/>
      <c r="H348" s="1"/>
      <c r="I348" s="1"/>
      <c r="J348" s="1"/>
      <c r="K348" s="1"/>
      <c r="L348" s="1"/>
      <c r="M348" s="1"/>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row>
    <row r="349" spans="2:41" ht="18.75" x14ac:dyDescent="0.3">
      <c r="B349" s="1"/>
      <c r="C349" s="1"/>
      <c r="D349" s="1"/>
      <c r="E349" s="1"/>
      <c r="F349" s="1"/>
      <c r="G349" s="1"/>
      <c r="H349" s="1"/>
      <c r="I349" s="1"/>
      <c r="J349" s="1"/>
      <c r="K349" s="1"/>
      <c r="L349" s="1"/>
      <c r="M349" s="1"/>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row>
    <row r="350" spans="2:41" ht="18.75" x14ac:dyDescent="0.3">
      <c r="B350" s="1"/>
      <c r="C350" s="1"/>
      <c r="D350" s="1"/>
      <c r="E350" s="1"/>
      <c r="F350" s="1"/>
      <c r="G350" s="1"/>
      <c r="H350" s="1"/>
      <c r="I350" s="1"/>
      <c r="J350" s="1"/>
      <c r="K350" s="1"/>
      <c r="L350" s="1"/>
      <c r="M350" s="1"/>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row>
    <row r="351" spans="2:41" ht="18.75" x14ac:dyDescent="0.3">
      <c r="B351" s="1"/>
      <c r="C351" s="1"/>
      <c r="D351" s="1"/>
      <c r="E351" s="1"/>
      <c r="F351" s="1"/>
      <c r="G351" s="1"/>
      <c r="H351" s="1"/>
      <c r="I351" s="1"/>
      <c r="J351" s="1"/>
      <c r="K351" s="1"/>
      <c r="L351" s="1"/>
      <c r="M351" s="1"/>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row>
    <row r="352" spans="2:41" ht="18.75" x14ac:dyDescent="0.3">
      <c r="B352" s="1"/>
      <c r="C352" s="1"/>
      <c r="D352" s="1"/>
      <c r="E352" s="1"/>
      <c r="F352" s="1"/>
      <c r="G352" s="1"/>
      <c r="H352" s="1"/>
      <c r="I352" s="1"/>
      <c r="J352" s="1"/>
      <c r="K352" s="1"/>
      <c r="L352" s="1"/>
      <c r="M352" s="1"/>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row>
    <row r="353" spans="2:41" ht="18.75" x14ac:dyDescent="0.3">
      <c r="B353" s="1"/>
      <c r="C353" s="1"/>
      <c r="D353" s="1"/>
      <c r="E353" s="1"/>
      <c r="F353" s="1"/>
      <c r="G353" s="1"/>
      <c r="H353" s="1"/>
      <c r="I353" s="1"/>
      <c r="J353" s="1"/>
      <c r="K353" s="1"/>
      <c r="L353" s="1"/>
      <c r="M353" s="1"/>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row>
    <row r="354" spans="2:41" ht="18.75" x14ac:dyDescent="0.3">
      <c r="B354" s="1"/>
      <c r="C354" s="1"/>
      <c r="D354" s="1"/>
      <c r="E354" s="1"/>
      <c r="F354" s="1"/>
      <c r="G354" s="1"/>
      <c r="H354" s="1"/>
      <c r="I354" s="1"/>
      <c r="J354" s="1"/>
      <c r="K354" s="1"/>
      <c r="L354" s="1"/>
      <c r="M354" s="1"/>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row>
    <row r="355" spans="2:41" ht="18.75" x14ac:dyDescent="0.3">
      <c r="B355" s="1"/>
      <c r="C355" s="1"/>
      <c r="D355" s="1"/>
      <c r="E355" s="1"/>
      <c r="F355" s="1"/>
      <c r="G355" s="1"/>
      <c r="H355" s="1"/>
      <c r="I355" s="1"/>
      <c r="J355" s="1"/>
      <c r="K355" s="1"/>
      <c r="L355" s="1"/>
      <c r="M355" s="1"/>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row>
    <row r="356" spans="2:41" ht="18.75" x14ac:dyDescent="0.3">
      <c r="B356" s="1"/>
      <c r="C356" s="1"/>
      <c r="D356" s="1"/>
      <c r="E356" s="1"/>
      <c r="F356" s="1"/>
      <c r="G356" s="1"/>
      <c r="H356" s="1"/>
      <c r="I356" s="1"/>
      <c r="J356" s="1"/>
      <c r="K356" s="1"/>
      <c r="L356" s="1"/>
      <c r="M356" s="1"/>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row>
    <row r="357" spans="2:41" ht="18.75" x14ac:dyDescent="0.3">
      <c r="B357" s="1"/>
      <c r="C357" s="1"/>
      <c r="D357" s="1"/>
      <c r="E357" s="1"/>
      <c r="F357" s="1"/>
      <c r="G357" s="1"/>
      <c r="H357" s="1"/>
      <c r="I357" s="1"/>
      <c r="J357" s="1"/>
      <c r="K357" s="1"/>
      <c r="L357" s="1"/>
      <c r="M357" s="1"/>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row>
    <row r="358" spans="2:41" ht="18.75" x14ac:dyDescent="0.3">
      <c r="B358" s="1"/>
      <c r="C358" s="1"/>
      <c r="D358" s="1"/>
      <c r="E358" s="1"/>
      <c r="F358" s="1"/>
      <c r="G358" s="1"/>
      <c r="H358" s="1"/>
      <c r="I358" s="1"/>
      <c r="J358" s="1"/>
      <c r="K358" s="1"/>
      <c r="L358" s="1"/>
      <c r="M358" s="1"/>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row>
    <row r="359" spans="2:41" ht="18.75" x14ac:dyDescent="0.3">
      <c r="B359" s="1"/>
      <c r="C359" s="1"/>
      <c r="D359" s="1"/>
      <c r="E359" s="1"/>
      <c r="F359" s="1"/>
      <c r="G359" s="1"/>
      <c r="H359" s="1"/>
      <c r="I359" s="1"/>
      <c r="J359" s="1"/>
      <c r="K359" s="1"/>
      <c r="L359" s="1"/>
      <c r="M359" s="1"/>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row>
    <row r="360" spans="2:41" ht="18.75" x14ac:dyDescent="0.3">
      <c r="B360" s="1"/>
      <c r="C360" s="1"/>
      <c r="D360" s="1"/>
      <c r="E360" s="1"/>
      <c r="F360" s="1"/>
      <c r="G360" s="1"/>
      <c r="H360" s="1"/>
      <c r="I360" s="1"/>
      <c r="J360" s="1"/>
      <c r="K360" s="1"/>
      <c r="L360" s="1"/>
      <c r="M360" s="1"/>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row>
    <row r="361" spans="2:41" ht="18.75" x14ac:dyDescent="0.3">
      <c r="B361" s="1"/>
      <c r="C361" s="1"/>
      <c r="D361" s="1"/>
      <c r="E361" s="1"/>
      <c r="F361" s="1"/>
      <c r="G361" s="1"/>
      <c r="H361" s="1"/>
      <c r="I361" s="1"/>
      <c r="J361" s="1"/>
      <c r="K361" s="1"/>
      <c r="L361" s="1"/>
      <c r="M361" s="1"/>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row>
    <row r="362" spans="2:41" ht="18.75" x14ac:dyDescent="0.3">
      <c r="B362" s="1"/>
      <c r="C362" s="1"/>
      <c r="D362" s="1"/>
      <c r="E362" s="1"/>
      <c r="F362" s="1"/>
      <c r="G362" s="1"/>
      <c r="H362" s="1"/>
      <c r="I362" s="1"/>
      <c r="J362" s="1"/>
      <c r="K362" s="1"/>
      <c r="L362" s="1"/>
      <c r="M362" s="1"/>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row>
    <row r="363" spans="2:41" ht="18.75" x14ac:dyDescent="0.3">
      <c r="B363" s="1"/>
      <c r="C363" s="1"/>
      <c r="D363" s="1"/>
      <c r="E363" s="1"/>
      <c r="F363" s="1"/>
      <c r="G363" s="1"/>
      <c r="H363" s="1"/>
      <c r="I363" s="1"/>
      <c r="J363" s="1"/>
      <c r="K363" s="1"/>
      <c r="L363" s="1"/>
      <c r="M363" s="1"/>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row>
    <row r="364" spans="2:41" ht="18.75" x14ac:dyDescent="0.3">
      <c r="B364" s="1"/>
      <c r="C364" s="1"/>
      <c r="D364" s="1"/>
      <c r="E364" s="1"/>
      <c r="F364" s="1"/>
      <c r="G364" s="1"/>
      <c r="H364" s="1"/>
      <c r="I364" s="1"/>
      <c r="J364" s="1"/>
      <c r="K364" s="1"/>
      <c r="L364" s="1"/>
      <c r="M364" s="1"/>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row>
    <row r="365" spans="2:41" ht="18.75" x14ac:dyDescent="0.3">
      <c r="B365" s="1"/>
      <c r="C365" s="1"/>
      <c r="D365" s="1"/>
      <c r="E365" s="1"/>
      <c r="F365" s="1"/>
      <c r="G365" s="1"/>
      <c r="H365" s="1"/>
      <c r="I365" s="1"/>
      <c r="J365" s="1"/>
      <c r="K365" s="1"/>
      <c r="L365" s="1"/>
      <c r="M365" s="1"/>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row>
    <row r="366" spans="2:41" ht="18.75" x14ac:dyDescent="0.3">
      <c r="B366" s="1"/>
      <c r="C366" s="1"/>
      <c r="D366" s="1"/>
      <c r="E366" s="1"/>
      <c r="F366" s="1"/>
      <c r="G366" s="1"/>
      <c r="H366" s="1"/>
      <c r="I366" s="1"/>
      <c r="J366" s="1"/>
      <c r="K366" s="1"/>
      <c r="L366" s="1"/>
      <c r="M366" s="1"/>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row>
    <row r="367" spans="2:41" ht="18.75" x14ac:dyDescent="0.3">
      <c r="B367" s="1"/>
      <c r="C367" s="1"/>
      <c r="D367" s="1"/>
      <c r="E367" s="1"/>
      <c r="F367" s="1"/>
      <c r="G367" s="1"/>
      <c r="H367" s="1"/>
      <c r="I367" s="1"/>
      <c r="J367" s="1"/>
      <c r="K367" s="1"/>
      <c r="L367" s="1"/>
      <c r="M367" s="1"/>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row>
    <row r="368" spans="2:41" ht="18.75" x14ac:dyDescent="0.3">
      <c r="B368" s="1"/>
      <c r="C368" s="1"/>
      <c r="D368" s="1"/>
      <c r="E368" s="1"/>
      <c r="F368" s="1"/>
      <c r="G368" s="1"/>
      <c r="H368" s="1"/>
      <c r="I368" s="1"/>
      <c r="J368" s="1"/>
      <c r="K368" s="1"/>
      <c r="L368" s="1"/>
      <c r="M368" s="1"/>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row>
    <row r="369" spans="2:41" ht="18.75" x14ac:dyDescent="0.3">
      <c r="B369" s="1"/>
      <c r="C369" s="1"/>
      <c r="D369" s="1"/>
      <c r="E369" s="1"/>
      <c r="F369" s="1"/>
      <c r="G369" s="1"/>
      <c r="H369" s="1"/>
      <c r="I369" s="1"/>
      <c r="J369" s="1"/>
      <c r="K369" s="1"/>
      <c r="L369" s="1"/>
      <c r="M369" s="1"/>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row>
    <row r="370" spans="2:41" ht="18.75" x14ac:dyDescent="0.3">
      <c r="B370" s="1"/>
      <c r="C370" s="1"/>
      <c r="D370" s="1"/>
      <c r="E370" s="1"/>
      <c r="F370" s="1"/>
      <c r="G370" s="1"/>
      <c r="H370" s="1"/>
      <c r="I370" s="1"/>
      <c r="J370" s="1"/>
      <c r="K370" s="1"/>
      <c r="L370" s="1"/>
      <c r="M370" s="1"/>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row>
    <row r="371" spans="2:41" ht="18.75" x14ac:dyDescent="0.3">
      <c r="B371" s="1"/>
      <c r="C371" s="1"/>
      <c r="D371" s="1"/>
      <c r="E371" s="1"/>
      <c r="F371" s="1"/>
      <c r="G371" s="1"/>
      <c r="H371" s="1"/>
      <c r="I371" s="1"/>
      <c r="J371" s="1"/>
      <c r="K371" s="1"/>
      <c r="L371" s="1"/>
      <c r="M371" s="1"/>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row>
    <row r="372" spans="2:41" ht="18.75" x14ac:dyDescent="0.3">
      <c r="B372" s="1"/>
      <c r="C372" s="1"/>
      <c r="D372" s="1"/>
      <c r="E372" s="1"/>
      <c r="F372" s="1"/>
      <c r="G372" s="1"/>
      <c r="H372" s="1"/>
      <c r="I372" s="1"/>
      <c r="J372" s="1"/>
      <c r="K372" s="1"/>
      <c r="L372" s="1"/>
      <c r="M372" s="1"/>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row>
    <row r="373" spans="2:41" ht="18.75" x14ac:dyDescent="0.3">
      <c r="B373" s="1"/>
      <c r="C373" s="1"/>
      <c r="D373" s="1"/>
      <c r="E373" s="1"/>
      <c r="F373" s="1"/>
      <c r="G373" s="1"/>
      <c r="H373" s="1"/>
      <c r="I373" s="1"/>
      <c r="J373" s="1"/>
      <c r="K373" s="1"/>
      <c r="L373" s="1"/>
      <c r="M373" s="1"/>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row>
    <row r="374" spans="2:41" ht="18.75" x14ac:dyDescent="0.3">
      <c r="B374" s="1"/>
      <c r="C374" s="1"/>
      <c r="D374" s="1"/>
      <c r="E374" s="1"/>
      <c r="F374" s="1"/>
      <c r="G374" s="1"/>
      <c r="H374" s="1"/>
      <c r="I374" s="1"/>
      <c r="J374" s="1"/>
      <c r="K374" s="1"/>
      <c r="L374" s="1"/>
      <c r="M374" s="1"/>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row>
    <row r="375" spans="2:41" ht="18.75" x14ac:dyDescent="0.3">
      <c r="B375" s="1"/>
      <c r="C375" s="1"/>
      <c r="D375" s="1"/>
      <c r="E375" s="1"/>
      <c r="F375" s="1"/>
      <c r="G375" s="1"/>
      <c r="H375" s="1"/>
      <c r="I375" s="1"/>
      <c r="J375" s="1"/>
      <c r="K375" s="1"/>
      <c r="L375" s="1"/>
      <c r="M375" s="1"/>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row>
    <row r="376" spans="2:41" ht="18.75" x14ac:dyDescent="0.3">
      <c r="B376" s="1"/>
      <c r="C376" s="1"/>
      <c r="D376" s="1"/>
      <c r="E376" s="1"/>
      <c r="F376" s="1"/>
      <c r="G376" s="1"/>
      <c r="H376" s="1"/>
      <c r="I376" s="1"/>
      <c r="J376" s="1"/>
      <c r="K376" s="1"/>
      <c r="L376" s="1"/>
      <c r="M376" s="1"/>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row>
    <row r="377" spans="2:41" ht="18.75" x14ac:dyDescent="0.3">
      <c r="B377" s="1"/>
      <c r="C377" s="1"/>
      <c r="D377" s="1"/>
      <c r="E377" s="1"/>
      <c r="F377" s="1"/>
      <c r="G377" s="1"/>
      <c r="H377" s="1"/>
      <c r="I377" s="1"/>
      <c r="J377" s="1"/>
      <c r="K377" s="1"/>
      <c r="L377" s="1"/>
      <c r="M377" s="1"/>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row>
    <row r="378" spans="2:41" ht="18.75" x14ac:dyDescent="0.3">
      <c r="B378" s="1"/>
      <c r="C378" s="1"/>
      <c r="D378" s="1"/>
      <c r="E378" s="1"/>
      <c r="F378" s="1"/>
      <c r="G378" s="1"/>
      <c r="H378" s="1"/>
      <c r="I378" s="1"/>
      <c r="J378" s="1"/>
      <c r="K378" s="1"/>
      <c r="L378" s="1"/>
      <c r="M378" s="1"/>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row>
    <row r="379" spans="2:41" ht="18.75" x14ac:dyDescent="0.3">
      <c r="B379" s="1"/>
      <c r="C379" s="1"/>
      <c r="D379" s="1"/>
      <c r="E379" s="1"/>
      <c r="F379" s="1"/>
      <c r="G379" s="1"/>
      <c r="H379" s="1"/>
      <c r="I379" s="1"/>
      <c r="J379" s="1"/>
      <c r="K379" s="1"/>
      <c r="L379" s="1"/>
      <c r="M379" s="1"/>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row>
    <row r="380" spans="2:41" ht="18.75" x14ac:dyDescent="0.3">
      <c r="B380" s="1"/>
      <c r="C380" s="1"/>
      <c r="D380" s="1"/>
      <c r="E380" s="1"/>
      <c r="F380" s="1"/>
      <c r="G380" s="1"/>
      <c r="H380" s="1"/>
      <c r="I380" s="1"/>
      <c r="J380" s="1"/>
      <c r="K380" s="1"/>
      <c r="L380" s="1"/>
      <c r="M380" s="1"/>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row>
    <row r="381" spans="2:41" ht="18.75" x14ac:dyDescent="0.3">
      <c r="B381" s="1"/>
      <c r="C381" s="1"/>
      <c r="D381" s="1"/>
      <c r="E381" s="1"/>
      <c r="F381" s="1"/>
      <c r="G381" s="1"/>
      <c r="H381" s="1"/>
      <c r="I381" s="1"/>
      <c r="J381" s="1"/>
      <c r="K381" s="1"/>
      <c r="L381" s="1"/>
      <c r="M381" s="1"/>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row>
    <row r="382" spans="2:41" ht="18.75" x14ac:dyDescent="0.3">
      <c r="B382" s="1"/>
      <c r="C382" s="1"/>
      <c r="D382" s="1"/>
      <c r="E382" s="1"/>
      <c r="F382" s="1"/>
      <c r="G382" s="1"/>
      <c r="H382" s="1"/>
      <c r="I382" s="1"/>
      <c r="J382" s="1"/>
      <c r="K382" s="1"/>
      <c r="L382" s="1"/>
      <c r="M382" s="1"/>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row>
    <row r="383" spans="2:41" ht="18.75" x14ac:dyDescent="0.3">
      <c r="B383" s="1"/>
      <c r="C383" s="1"/>
      <c r="D383" s="1"/>
      <c r="E383" s="1"/>
      <c r="F383" s="1"/>
      <c r="G383" s="1"/>
      <c r="H383" s="1"/>
      <c r="I383" s="1"/>
      <c r="J383" s="1"/>
      <c r="K383" s="1"/>
      <c r="L383" s="1"/>
      <c r="M383" s="1"/>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row>
    <row r="384" spans="2:41" ht="18.75" x14ac:dyDescent="0.3">
      <c r="B384" s="1"/>
      <c r="C384" s="1"/>
      <c r="D384" s="1"/>
      <c r="E384" s="1"/>
      <c r="F384" s="1"/>
      <c r="G384" s="1"/>
      <c r="H384" s="1"/>
      <c r="I384" s="1"/>
      <c r="J384" s="1"/>
      <c r="K384" s="1"/>
      <c r="L384" s="1"/>
      <c r="M384" s="1"/>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row>
    <row r="385" spans="2:41" ht="18.75" x14ac:dyDescent="0.3">
      <c r="B385" s="1"/>
      <c r="C385" s="1"/>
      <c r="D385" s="1"/>
      <c r="E385" s="1"/>
      <c r="F385" s="1"/>
      <c r="G385" s="1"/>
      <c r="H385" s="1"/>
      <c r="I385" s="1"/>
      <c r="J385" s="1"/>
      <c r="K385" s="1"/>
      <c r="L385" s="1"/>
      <c r="M385" s="1"/>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row>
    <row r="386" spans="2:41" ht="18.75" x14ac:dyDescent="0.3">
      <c r="B386" s="1"/>
      <c r="C386" s="1"/>
      <c r="D386" s="1"/>
      <c r="E386" s="1"/>
      <c r="F386" s="1"/>
      <c r="G386" s="1"/>
      <c r="H386" s="1"/>
      <c r="I386" s="1"/>
      <c r="J386" s="1"/>
      <c r="K386" s="1"/>
      <c r="L386" s="1"/>
      <c r="M386" s="1"/>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row>
    <row r="387" spans="2:41" ht="18.75" x14ac:dyDescent="0.3">
      <c r="B387" s="1"/>
      <c r="C387" s="1"/>
      <c r="D387" s="1"/>
      <c r="E387" s="1"/>
      <c r="F387" s="1"/>
      <c r="G387" s="1"/>
      <c r="H387" s="1"/>
      <c r="I387" s="1"/>
      <c r="J387" s="1"/>
      <c r="K387" s="1"/>
      <c r="L387" s="1"/>
      <c r="M387" s="1"/>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row>
    <row r="388" spans="2:41" ht="18.75" x14ac:dyDescent="0.3">
      <c r="B388" s="1"/>
      <c r="C388" s="1"/>
      <c r="D388" s="1"/>
      <c r="E388" s="1"/>
      <c r="F388" s="1"/>
      <c r="G388" s="1"/>
      <c r="H388" s="1"/>
      <c r="I388" s="1"/>
      <c r="J388" s="1"/>
      <c r="K388" s="1"/>
      <c r="L388" s="1"/>
      <c r="M388" s="1"/>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row>
    <row r="389" spans="2:41" ht="18.75" x14ac:dyDescent="0.3">
      <c r="B389" s="1"/>
      <c r="C389" s="1"/>
      <c r="D389" s="1"/>
      <c r="E389" s="1"/>
      <c r="F389" s="1"/>
      <c r="G389" s="1"/>
      <c r="H389" s="1"/>
      <c r="I389" s="1"/>
      <c r="J389" s="1"/>
      <c r="K389" s="1"/>
      <c r="L389" s="1"/>
      <c r="M389" s="1"/>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row>
    <row r="390" spans="2:41" ht="18.75" x14ac:dyDescent="0.3">
      <c r="B390" s="1"/>
      <c r="C390" s="1"/>
      <c r="D390" s="1"/>
      <c r="E390" s="1"/>
      <c r="F390" s="1"/>
      <c r="G390" s="1"/>
      <c r="H390" s="1"/>
      <c r="I390" s="1"/>
      <c r="J390" s="1"/>
      <c r="K390" s="1"/>
      <c r="L390" s="1"/>
      <c r="M390" s="1"/>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row>
    <row r="391" spans="2:41" ht="18.75" x14ac:dyDescent="0.3">
      <c r="B391" s="1"/>
      <c r="C391" s="1"/>
      <c r="D391" s="1"/>
      <c r="E391" s="1"/>
      <c r="F391" s="1"/>
      <c r="G391" s="1"/>
      <c r="H391" s="1"/>
      <c r="I391" s="1"/>
      <c r="J391" s="1"/>
      <c r="K391" s="1"/>
      <c r="L391" s="1"/>
      <c r="M391" s="1"/>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row>
    <row r="392" spans="2:41" ht="18.75" x14ac:dyDescent="0.3">
      <c r="B392" s="1"/>
      <c r="C392" s="1"/>
      <c r="D392" s="1"/>
      <c r="E392" s="1"/>
      <c r="F392" s="1"/>
      <c r="G392" s="1"/>
      <c r="H392" s="1"/>
      <c r="I392" s="1"/>
      <c r="J392" s="1"/>
      <c r="K392" s="1"/>
      <c r="L392" s="1"/>
      <c r="M392" s="1"/>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row>
    <row r="393" spans="2:41" ht="18.75" x14ac:dyDescent="0.3">
      <c r="B393" s="1"/>
      <c r="C393" s="1"/>
      <c r="D393" s="1"/>
      <c r="E393" s="1"/>
      <c r="F393" s="1"/>
      <c r="G393" s="1"/>
      <c r="H393" s="1"/>
      <c r="I393" s="1"/>
      <c r="J393" s="1"/>
      <c r="K393" s="1"/>
      <c r="L393" s="1"/>
      <c r="M393" s="1"/>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row>
    <row r="394" spans="2:41" ht="18.75" x14ac:dyDescent="0.3">
      <c r="B394" s="1"/>
      <c r="C394" s="1"/>
      <c r="D394" s="1"/>
      <c r="E394" s="1"/>
      <c r="F394" s="1"/>
      <c r="G394" s="1"/>
      <c r="H394" s="1"/>
      <c r="I394" s="1"/>
      <c r="J394" s="1"/>
      <c r="K394" s="1"/>
      <c r="L394" s="1"/>
      <c r="M394" s="1"/>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row>
    <row r="395" spans="2:41" ht="18.75" x14ac:dyDescent="0.3">
      <c r="B395" s="1"/>
      <c r="C395" s="1"/>
      <c r="D395" s="1"/>
      <c r="E395" s="1"/>
      <c r="F395" s="1"/>
      <c r="G395" s="1"/>
      <c r="H395" s="1"/>
      <c r="I395" s="1"/>
      <c r="J395" s="1"/>
      <c r="K395" s="1"/>
      <c r="L395" s="1"/>
      <c r="M395" s="1"/>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row>
    <row r="396" spans="2:41" ht="18.75" x14ac:dyDescent="0.3">
      <c r="B396" s="1"/>
      <c r="C396" s="1"/>
      <c r="D396" s="1"/>
      <c r="E396" s="1"/>
      <c r="F396" s="1"/>
      <c r="G396" s="1"/>
      <c r="H396" s="1"/>
      <c r="I396" s="1"/>
      <c r="J396" s="1"/>
      <c r="K396" s="1"/>
      <c r="L396" s="1"/>
      <c r="M396" s="1"/>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row>
    <row r="397" spans="2:41" ht="18.75" x14ac:dyDescent="0.3">
      <c r="B397" s="1"/>
      <c r="C397" s="1"/>
      <c r="D397" s="1"/>
      <c r="E397" s="1"/>
      <c r="F397" s="1"/>
      <c r="G397" s="1"/>
      <c r="H397" s="1"/>
      <c r="I397" s="1"/>
      <c r="J397" s="1"/>
      <c r="K397" s="1"/>
      <c r="L397" s="1"/>
      <c r="M397" s="1"/>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row>
    <row r="398" spans="2:41" ht="18.75" x14ac:dyDescent="0.3">
      <c r="B398" s="1"/>
      <c r="C398" s="1"/>
      <c r="D398" s="1"/>
      <c r="E398" s="1"/>
      <c r="F398" s="1"/>
      <c r="G398" s="1"/>
      <c r="H398" s="1"/>
      <c r="I398" s="1"/>
      <c r="J398" s="1"/>
      <c r="K398" s="1"/>
      <c r="L398" s="1"/>
      <c r="M398" s="1"/>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row>
    <row r="399" spans="2:41" ht="18.75" x14ac:dyDescent="0.3">
      <c r="B399" s="1"/>
      <c r="C399" s="1"/>
      <c r="D399" s="1"/>
      <c r="E399" s="1"/>
      <c r="F399" s="1"/>
      <c r="G399" s="1"/>
      <c r="H399" s="1"/>
      <c r="I399" s="1"/>
      <c r="J399" s="1"/>
      <c r="K399" s="1"/>
      <c r="L399" s="1"/>
      <c r="M399" s="1"/>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row>
    <row r="400" spans="2:41" ht="18.75" x14ac:dyDescent="0.3">
      <c r="B400" s="1"/>
      <c r="C400" s="1"/>
      <c r="D400" s="1"/>
      <c r="E400" s="1"/>
      <c r="F400" s="1"/>
      <c r="G400" s="1"/>
      <c r="H400" s="1"/>
      <c r="I400" s="1"/>
      <c r="J400" s="1"/>
      <c r="K400" s="1"/>
      <c r="L400" s="1"/>
      <c r="M400" s="1"/>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row>
    <row r="401" spans="2:41" ht="18.75" x14ac:dyDescent="0.3">
      <c r="B401" s="1"/>
      <c r="C401" s="1"/>
      <c r="D401" s="1"/>
      <c r="E401" s="1"/>
      <c r="F401" s="1"/>
      <c r="G401" s="1"/>
      <c r="H401" s="1"/>
      <c r="I401" s="1"/>
      <c r="J401" s="1"/>
      <c r="K401" s="1"/>
      <c r="L401" s="1"/>
      <c r="M401" s="1"/>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row>
    <row r="402" spans="2:41" ht="18.75" x14ac:dyDescent="0.3">
      <c r="B402" s="1"/>
      <c r="C402" s="1"/>
      <c r="D402" s="1"/>
      <c r="E402" s="1"/>
      <c r="F402" s="1"/>
      <c r="G402" s="1"/>
      <c r="H402" s="1"/>
      <c r="I402" s="1"/>
      <c r="J402" s="1"/>
      <c r="K402" s="1"/>
      <c r="L402" s="1"/>
      <c r="M402" s="1"/>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row>
    <row r="403" spans="2:41" ht="18.75" x14ac:dyDescent="0.3">
      <c r="B403" s="1"/>
      <c r="C403" s="1"/>
      <c r="D403" s="1"/>
      <c r="E403" s="1"/>
      <c r="F403" s="1"/>
      <c r="G403" s="1"/>
      <c r="H403" s="1"/>
      <c r="I403" s="1"/>
      <c r="J403" s="1"/>
      <c r="K403" s="1"/>
      <c r="L403" s="1"/>
      <c r="M403" s="1"/>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row>
    <row r="404" spans="2:41" ht="18.75" x14ac:dyDescent="0.3">
      <c r="B404" s="1"/>
      <c r="C404" s="1"/>
      <c r="D404" s="1"/>
      <c r="E404" s="1"/>
      <c r="F404" s="1"/>
      <c r="G404" s="1"/>
      <c r="H404" s="1"/>
      <c r="I404" s="1"/>
      <c r="J404" s="1"/>
      <c r="K404" s="1"/>
      <c r="L404" s="1"/>
      <c r="M404" s="1"/>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row>
    <row r="405" spans="2:41" ht="18.75" x14ac:dyDescent="0.3">
      <c r="B405" s="1"/>
      <c r="C405" s="1"/>
      <c r="D405" s="1"/>
      <c r="E405" s="1"/>
      <c r="F405" s="1"/>
      <c r="G405" s="1"/>
      <c r="H405" s="1"/>
      <c r="I405" s="1"/>
      <c r="J405" s="1"/>
      <c r="K405" s="1"/>
      <c r="L405" s="1"/>
      <c r="M405" s="1"/>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row>
    <row r="406" spans="2:41" ht="18.75" x14ac:dyDescent="0.3">
      <c r="B406" s="1"/>
      <c r="C406" s="1"/>
      <c r="D406" s="1"/>
      <c r="E406" s="1"/>
      <c r="F406" s="1"/>
      <c r="G406" s="1"/>
      <c r="H406" s="1"/>
      <c r="I406" s="1"/>
      <c r="J406" s="1"/>
      <c r="K406" s="1"/>
      <c r="L406" s="1"/>
      <c r="M406" s="1"/>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row>
    <row r="407" spans="2:41" ht="18.75" x14ac:dyDescent="0.3">
      <c r="B407" s="1"/>
      <c r="C407" s="1"/>
      <c r="D407" s="1"/>
      <c r="E407" s="1"/>
      <c r="F407" s="1"/>
      <c r="G407" s="1"/>
      <c r="H407" s="1"/>
      <c r="I407" s="1"/>
      <c r="J407" s="1"/>
      <c r="K407" s="1"/>
      <c r="L407" s="1"/>
      <c r="M407" s="1"/>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row>
    <row r="408" spans="2:41" ht="18.75" x14ac:dyDescent="0.3">
      <c r="B408" s="1"/>
      <c r="C408" s="1"/>
      <c r="D408" s="1"/>
      <c r="E408" s="1"/>
      <c r="F408" s="1"/>
      <c r="G408" s="1"/>
      <c r="H408" s="1"/>
      <c r="I408" s="1"/>
      <c r="J408" s="1"/>
      <c r="K408" s="1"/>
      <c r="L408" s="1"/>
      <c r="M408" s="1"/>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row>
    <row r="409" spans="2:41" ht="18.75" x14ac:dyDescent="0.3">
      <c r="B409" s="1"/>
      <c r="C409" s="1"/>
      <c r="D409" s="1"/>
      <c r="E409" s="1"/>
      <c r="F409" s="1"/>
      <c r="G409" s="1"/>
      <c r="H409" s="1"/>
      <c r="I409" s="1"/>
      <c r="J409" s="1"/>
      <c r="K409" s="1"/>
      <c r="L409" s="1"/>
      <c r="M409" s="1"/>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row>
    <row r="410" spans="2:41" ht="18.75" x14ac:dyDescent="0.3">
      <c r="B410" s="1"/>
      <c r="C410" s="1"/>
      <c r="D410" s="1"/>
      <c r="E410" s="1"/>
      <c r="F410" s="1"/>
      <c r="G410" s="1"/>
      <c r="H410" s="1"/>
      <c r="I410" s="1"/>
      <c r="J410" s="1"/>
      <c r="K410" s="1"/>
      <c r="L410" s="1"/>
      <c r="M410" s="1"/>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row>
    <row r="411" spans="2:41" ht="18.75" x14ac:dyDescent="0.3">
      <c r="B411" s="1"/>
      <c r="C411" s="1"/>
      <c r="D411" s="1"/>
      <c r="E411" s="1"/>
      <c r="F411" s="1"/>
      <c r="G411" s="1"/>
      <c r="H411" s="1"/>
      <c r="I411" s="1"/>
      <c r="J411" s="1"/>
      <c r="K411" s="1"/>
      <c r="L411" s="1"/>
      <c r="M411" s="1"/>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row>
    <row r="412" spans="2:41" ht="18.75" x14ac:dyDescent="0.3">
      <c r="B412" s="1"/>
      <c r="C412" s="1"/>
      <c r="D412" s="1"/>
      <c r="E412" s="1"/>
      <c r="F412" s="1"/>
      <c r="G412" s="1"/>
      <c r="H412" s="1"/>
      <c r="I412" s="1"/>
      <c r="J412" s="1"/>
      <c r="K412" s="1"/>
      <c r="L412" s="1"/>
      <c r="M412" s="1"/>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row>
    <row r="413" spans="2:41" ht="18.75" x14ac:dyDescent="0.3">
      <c r="B413" s="1"/>
      <c r="C413" s="1"/>
      <c r="D413" s="1"/>
      <c r="E413" s="1"/>
      <c r="F413" s="1"/>
      <c r="G413" s="1"/>
      <c r="H413" s="1"/>
      <c r="I413" s="1"/>
      <c r="J413" s="1"/>
      <c r="K413" s="1"/>
      <c r="L413" s="1"/>
      <c r="M413" s="1"/>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row>
    <row r="414" spans="2:41" ht="18.75" x14ac:dyDescent="0.3">
      <c r="B414" s="1"/>
      <c r="C414" s="1"/>
      <c r="D414" s="1"/>
      <c r="E414" s="1"/>
      <c r="F414" s="1"/>
      <c r="G414" s="1"/>
      <c r="H414" s="1"/>
      <c r="I414" s="1"/>
      <c r="J414" s="1"/>
      <c r="K414" s="1"/>
      <c r="L414" s="1"/>
      <c r="M414" s="1"/>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row>
    <row r="415" spans="2:41" ht="18.75" x14ac:dyDescent="0.3">
      <c r="B415" s="1"/>
      <c r="C415" s="1"/>
      <c r="D415" s="1"/>
      <c r="E415" s="1"/>
      <c r="F415" s="1"/>
      <c r="G415" s="1"/>
      <c r="H415" s="1"/>
      <c r="I415" s="1"/>
      <c r="J415" s="1"/>
      <c r="K415" s="1"/>
      <c r="L415" s="1"/>
      <c r="M415" s="1"/>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row>
    <row r="416" spans="2:41" ht="18.75" x14ac:dyDescent="0.3">
      <c r="B416" s="1"/>
      <c r="C416" s="1"/>
      <c r="D416" s="1"/>
      <c r="E416" s="1"/>
      <c r="F416" s="1"/>
      <c r="G416" s="1"/>
      <c r="H416" s="1"/>
      <c r="I416" s="1"/>
      <c r="J416" s="1"/>
      <c r="K416" s="1"/>
      <c r="L416" s="1"/>
      <c r="M416" s="1"/>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row>
    <row r="417" spans="2:41" ht="18.75" x14ac:dyDescent="0.3">
      <c r="B417" s="1"/>
      <c r="C417" s="1"/>
      <c r="D417" s="1"/>
      <c r="E417" s="1"/>
      <c r="F417" s="1"/>
      <c r="G417" s="1"/>
      <c r="H417" s="1"/>
      <c r="I417" s="1"/>
      <c r="J417" s="1"/>
      <c r="K417" s="1"/>
      <c r="L417" s="1"/>
      <c r="M417" s="1"/>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row>
    <row r="418" spans="2:41" ht="18.75" x14ac:dyDescent="0.3">
      <c r="B418" s="1"/>
      <c r="C418" s="1"/>
      <c r="D418" s="1"/>
      <c r="E418" s="1"/>
      <c r="F418" s="1"/>
      <c r="G418" s="1"/>
      <c r="H418" s="1"/>
      <c r="I418" s="1"/>
      <c r="J418" s="1"/>
      <c r="K418" s="1"/>
      <c r="L418" s="1"/>
      <c r="M418" s="1"/>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row>
    <row r="419" spans="2:41" ht="18.75" x14ac:dyDescent="0.3">
      <c r="B419" s="1"/>
      <c r="C419" s="1"/>
      <c r="D419" s="1"/>
      <c r="E419" s="1"/>
      <c r="F419" s="1"/>
      <c r="G419" s="1"/>
      <c r="H419" s="1"/>
      <c r="I419" s="1"/>
      <c r="J419" s="1"/>
      <c r="K419" s="1"/>
      <c r="L419" s="1"/>
      <c r="M419" s="1"/>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row>
    <row r="420" spans="2:41" ht="18.75" x14ac:dyDescent="0.3">
      <c r="B420" s="1"/>
      <c r="C420" s="1"/>
      <c r="D420" s="1"/>
      <c r="E420" s="1"/>
      <c r="F420" s="1"/>
      <c r="G420" s="1"/>
      <c r="H420" s="1"/>
      <c r="I420" s="1"/>
      <c r="J420" s="1"/>
      <c r="K420" s="1"/>
      <c r="L420" s="1"/>
      <c r="M420" s="1"/>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row>
    <row r="421" spans="2:41" ht="18.75" x14ac:dyDescent="0.3">
      <c r="B421" s="1"/>
      <c r="C421" s="1"/>
      <c r="D421" s="1"/>
      <c r="E421" s="1"/>
      <c r="F421" s="1"/>
      <c r="G421" s="1"/>
      <c r="H421" s="1"/>
      <c r="I421" s="1"/>
      <c r="J421" s="1"/>
      <c r="K421" s="1"/>
      <c r="L421" s="1"/>
      <c r="M421" s="1"/>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row>
    <row r="422" spans="2:41" ht="18.75" x14ac:dyDescent="0.3">
      <c r="B422" s="1"/>
      <c r="C422" s="1"/>
      <c r="D422" s="1"/>
      <c r="E422" s="1"/>
      <c r="F422" s="1"/>
      <c r="G422" s="1"/>
      <c r="H422" s="1"/>
      <c r="I422" s="1"/>
      <c r="J422" s="1"/>
      <c r="K422" s="1"/>
      <c r="L422" s="1"/>
      <c r="M422" s="1"/>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row>
    <row r="423" spans="2:41" ht="18.75" x14ac:dyDescent="0.3">
      <c r="B423" s="1"/>
      <c r="C423" s="1"/>
      <c r="D423" s="1"/>
      <c r="E423" s="1"/>
      <c r="F423" s="1"/>
      <c r="G423" s="1"/>
      <c r="H423" s="1"/>
      <c r="I423" s="1"/>
      <c r="J423" s="1"/>
      <c r="K423" s="1"/>
      <c r="L423" s="1"/>
      <c r="M423" s="1"/>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row>
    <row r="424" spans="2:41" ht="18.75" x14ac:dyDescent="0.3">
      <c r="B424" s="1"/>
      <c r="C424" s="1"/>
      <c r="D424" s="1"/>
      <c r="E424" s="1"/>
      <c r="F424" s="1"/>
      <c r="G424" s="1"/>
      <c r="H424" s="1"/>
      <c r="I424" s="1"/>
      <c r="J424" s="1"/>
      <c r="K424" s="1"/>
      <c r="L424" s="1"/>
      <c r="M424" s="1"/>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row>
    <row r="425" spans="2:41" ht="18.75" x14ac:dyDescent="0.3">
      <c r="B425" s="1"/>
      <c r="C425" s="1"/>
      <c r="D425" s="1"/>
      <c r="E425" s="1"/>
      <c r="F425" s="1"/>
      <c r="G425" s="1"/>
      <c r="H425" s="1"/>
      <c r="I425" s="1"/>
      <c r="J425" s="1"/>
      <c r="K425" s="1"/>
      <c r="L425" s="1"/>
      <c r="M425" s="1"/>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row>
    <row r="426" spans="2:41" ht="18.75" x14ac:dyDescent="0.3">
      <c r="B426" s="1"/>
      <c r="C426" s="1"/>
      <c r="D426" s="1"/>
      <c r="E426" s="1"/>
      <c r="F426" s="1"/>
      <c r="G426" s="1"/>
      <c r="H426" s="1"/>
      <c r="I426" s="1"/>
      <c r="J426" s="1"/>
      <c r="K426" s="1"/>
      <c r="L426" s="1"/>
      <c r="M426" s="1"/>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row>
    <row r="427" spans="2:41" ht="18.75" x14ac:dyDescent="0.3">
      <c r="B427" s="1"/>
      <c r="C427" s="1"/>
      <c r="D427" s="1"/>
      <c r="E427" s="1"/>
      <c r="F427" s="1"/>
      <c r="G427" s="1"/>
      <c r="H427" s="1"/>
      <c r="I427" s="1"/>
      <c r="J427" s="1"/>
      <c r="K427" s="1"/>
      <c r="L427" s="1"/>
      <c r="M427" s="1"/>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row>
    <row r="428" spans="2:41" ht="18.75" x14ac:dyDescent="0.3">
      <c r="B428" s="1"/>
      <c r="C428" s="1"/>
      <c r="D428" s="1"/>
      <c r="E428" s="1"/>
      <c r="F428" s="1"/>
      <c r="G428" s="1"/>
      <c r="H428" s="1"/>
      <c r="I428" s="1"/>
      <c r="J428" s="1"/>
      <c r="K428" s="1"/>
      <c r="L428" s="1"/>
      <c r="M428" s="1"/>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row>
    <row r="429" spans="2:41" ht="18.75" x14ac:dyDescent="0.3">
      <c r="B429" s="1"/>
      <c r="C429" s="1"/>
      <c r="D429" s="1"/>
      <c r="E429" s="1"/>
      <c r="F429" s="1"/>
      <c r="G429" s="1"/>
      <c r="H429" s="1"/>
      <c r="I429" s="1"/>
      <c r="J429" s="1"/>
      <c r="K429" s="1"/>
      <c r="L429" s="1"/>
      <c r="M429" s="1"/>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row>
    <row r="430" spans="2:41" ht="18.75" x14ac:dyDescent="0.3">
      <c r="B430" s="1"/>
      <c r="C430" s="1"/>
      <c r="D430" s="1"/>
      <c r="E430" s="1"/>
      <c r="F430" s="1"/>
      <c r="G430" s="1"/>
      <c r="H430" s="1"/>
      <c r="I430" s="1"/>
      <c r="J430" s="1"/>
      <c r="K430" s="1"/>
      <c r="L430" s="1"/>
      <c r="M430" s="1"/>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row>
    <row r="431" spans="2:41" ht="18.75" x14ac:dyDescent="0.3">
      <c r="B431" s="1"/>
      <c r="C431" s="1"/>
      <c r="D431" s="1"/>
      <c r="E431" s="1"/>
      <c r="F431" s="1"/>
      <c r="G431" s="1"/>
      <c r="H431" s="1"/>
      <c r="I431" s="1"/>
      <c r="J431" s="1"/>
      <c r="K431" s="1"/>
      <c r="L431" s="1"/>
      <c r="M431" s="1"/>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row>
    <row r="432" spans="2:41" ht="18.75" x14ac:dyDescent="0.3">
      <c r="B432" s="1"/>
      <c r="C432" s="1"/>
      <c r="D432" s="1"/>
      <c r="E432" s="1"/>
      <c r="F432" s="1"/>
      <c r="G432" s="1"/>
      <c r="H432" s="1"/>
      <c r="I432" s="1"/>
      <c r="J432" s="1"/>
      <c r="K432" s="1"/>
      <c r="L432" s="1"/>
      <c r="M432" s="1"/>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row>
    <row r="433" spans="2:41" ht="18.75" x14ac:dyDescent="0.3">
      <c r="B433" s="1"/>
      <c r="C433" s="1"/>
      <c r="D433" s="1"/>
      <c r="E433" s="1"/>
      <c r="F433" s="1"/>
      <c r="G433" s="1"/>
      <c r="H433" s="1"/>
      <c r="I433" s="1"/>
      <c r="J433" s="1"/>
      <c r="K433" s="1"/>
      <c r="L433" s="1"/>
      <c r="M433" s="1"/>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row>
    <row r="434" spans="2:41" ht="18.75" x14ac:dyDescent="0.3">
      <c r="B434" s="1"/>
      <c r="C434" s="1"/>
      <c r="D434" s="1"/>
      <c r="E434" s="1"/>
      <c r="F434" s="1"/>
      <c r="G434" s="1"/>
      <c r="H434" s="1"/>
      <c r="I434" s="1"/>
      <c r="J434" s="1"/>
      <c r="K434" s="1"/>
      <c r="L434" s="1"/>
      <c r="M434" s="1"/>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row>
    <row r="435" spans="2:41" ht="18.75" x14ac:dyDescent="0.3">
      <c r="B435" s="1"/>
      <c r="C435" s="1"/>
      <c r="D435" s="1"/>
      <c r="E435" s="1"/>
      <c r="F435" s="1"/>
      <c r="G435" s="1"/>
      <c r="H435" s="1"/>
      <c r="I435" s="1"/>
      <c r="J435" s="1"/>
      <c r="K435" s="1"/>
      <c r="L435" s="1"/>
      <c r="M435" s="1"/>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row>
    <row r="436" spans="2:41" ht="18.75" x14ac:dyDescent="0.3">
      <c r="B436" s="1"/>
      <c r="C436" s="1"/>
      <c r="D436" s="1"/>
      <c r="E436" s="1"/>
      <c r="F436" s="1"/>
      <c r="G436" s="1"/>
      <c r="H436" s="1"/>
      <c r="I436" s="1"/>
      <c r="J436" s="1"/>
      <c r="K436" s="1"/>
      <c r="L436" s="1"/>
      <c r="M436" s="1"/>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row>
    <row r="437" spans="2:41" ht="18.75" x14ac:dyDescent="0.3">
      <c r="B437" s="1"/>
      <c r="C437" s="1"/>
      <c r="D437" s="1"/>
      <c r="E437" s="1"/>
      <c r="F437" s="1"/>
      <c r="G437" s="1"/>
      <c r="H437" s="1"/>
      <c r="I437" s="1"/>
      <c r="J437" s="1"/>
      <c r="K437" s="1"/>
      <c r="L437" s="1"/>
      <c r="M437" s="1"/>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row>
    <row r="438" spans="2:41" ht="18.75" x14ac:dyDescent="0.3">
      <c r="B438" s="1"/>
      <c r="C438" s="1"/>
      <c r="D438" s="1"/>
      <c r="E438" s="1"/>
      <c r="F438" s="1"/>
      <c r="G438" s="1"/>
      <c r="H438" s="1"/>
      <c r="I438" s="1"/>
      <c r="J438" s="1"/>
      <c r="K438" s="1"/>
      <c r="L438" s="1"/>
      <c r="M438" s="1"/>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row>
    <row r="439" spans="2:41" ht="18.75" x14ac:dyDescent="0.3">
      <c r="B439" s="1"/>
      <c r="C439" s="1"/>
      <c r="D439" s="1"/>
      <c r="E439" s="1"/>
      <c r="F439" s="1"/>
      <c r="G439" s="1"/>
      <c r="H439" s="1"/>
      <c r="I439" s="1"/>
      <c r="J439" s="1"/>
      <c r="K439" s="1"/>
      <c r="L439" s="1"/>
      <c r="M439" s="1"/>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row>
    <row r="440" spans="2:41" ht="18.75" x14ac:dyDescent="0.3">
      <c r="B440" s="1"/>
      <c r="C440" s="1"/>
      <c r="D440" s="1"/>
      <c r="E440" s="1"/>
      <c r="F440" s="1"/>
      <c r="G440" s="1"/>
      <c r="H440" s="1"/>
      <c r="I440" s="1"/>
      <c r="J440" s="1"/>
      <c r="K440" s="1"/>
      <c r="L440" s="1"/>
      <c r="M440" s="1"/>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row>
    <row r="441" spans="2:41" ht="18.75" x14ac:dyDescent="0.3">
      <c r="B441" s="1"/>
      <c r="C441" s="1"/>
      <c r="D441" s="1"/>
      <c r="E441" s="1"/>
      <c r="F441" s="1"/>
      <c r="G441" s="1"/>
      <c r="H441" s="1"/>
      <c r="I441" s="1"/>
      <c r="J441" s="1"/>
      <c r="K441" s="1"/>
      <c r="L441" s="1"/>
      <c r="M441" s="1"/>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row>
    <row r="442" spans="2:41" ht="18.75" x14ac:dyDescent="0.3">
      <c r="B442" s="1"/>
      <c r="C442" s="1"/>
      <c r="D442" s="1"/>
      <c r="E442" s="1"/>
      <c r="F442" s="1"/>
      <c r="G442" s="1"/>
      <c r="H442" s="1"/>
      <c r="I442" s="1"/>
      <c r="J442" s="1"/>
      <c r="K442" s="1"/>
      <c r="L442" s="1"/>
      <c r="M442" s="1"/>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row>
    <row r="443" spans="2:41" ht="18.75" x14ac:dyDescent="0.3">
      <c r="B443" s="1"/>
      <c r="C443" s="1"/>
      <c r="D443" s="1"/>
      <c r="E443" s="1"/>
      <c r="F443" s="1"/>
      <c r="G443" s="1"/>
      <c r="H443" s="1"/>
      <c r="I443" s="1"/>
      <c r="J443" s="1"/>
      <c r="K443" s="1"/>
      <c r="L443" s="1"/>
      <c r="M443" s="1"/>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row>
    <row r="444" spans="2:41" ht="18.75" x14ac:dyDescent="0.3">
      <c r="B444" s="1"/>
      <c r="C444" s="1"/>
      <c r="D444" s="1"/>
      <c r="E444" s="1"/>
      <c r="F444" s="1"/>
      <c r="G444" s="1"/>
      <c r="H444" s="1"/>
      <c r="I444" s="1"/>
      <c r="J444" s="1"/>
      <c r="K444" s="1"/>
      <c r="L444" s="1"/>
      <c r="M444" s="1"/>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row>
    <row r="445" spans="2:41" ht="18.75" x14ac:dyDescent="0.3">
      <c r="B445" s="1"/>
      <c r="C445" s="1"/>
      <c r="D445" s="1"/>
      <c r="E445" s="1"/>
      <c r="F445" s="1"/>
      <c r="G445" s="1"/>
      <c r="H445" s="1"/>
      <c r="I445" s="1"/>
      <c r="J445" s="1"/>
      <c r="K445" s="1"/>
      <c r="L445" s="1"/>
      <c r="M445" s="1"/>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row>
    <row r="446" spans="2:41" ht="18.75" x14ac:dyDescent="0.3">
      <c r="B446" s="1"/>
      <c r="C446" s="1"/>
      <c r="D446" s="1"/>
      <c r="E446" s="1"/>
      <c r="F446" s="1"/>
      <c r="G446" s="1"/>
      <c r="H446" s="1"/>
      <c r="I446" s="1"/>
      <c r="J446" s="1"/>
      <c r="K446" s="1"/>
      <c r="L446" s="1"/>
      <c r="M446" s="1"/>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row>
    <row r="447" spans="2:41" ht="18.75" x14ac:dyDescent="0.3">
      <c r="B447" s="1"/>
      <c r="C447" s="1"/>
      <c r="D447" s="1"/>
      <c r="E447" s="1"/>
      <c r="F447" s="1"/>
      <c r="G447" s="1"/>
      <c r="H447" s="1"/>
      <c r="I447" s="1"/>
      <c r="J447" s="1"/>
      <c r="K447" s="1"/>
      <c r="L447" s="1"/>
      <c r="M447" s="1"/>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row>
    <row r="448" spans="2:41" ht="18.75" x14ac:dyDescent="0.3">
      <c r="B448" s="1"/>
      <c r="C448" s="1"/>
      <c r="D448" s="1"/>
      <c r="E448" s="1"/>
      <c r="F448" s="1"/>
      <c r="G448" s="1"/>
      <c r="H448" s="1"/>
      <c r="I448" s="1"/>
      <c r="J448" s="1"/>
      <c r="K448" s="1"/>
      <c r="L448" s="1"/>
      <c r="M448" s="1"/>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row>
    <row r="449" spans="2:41" ht="18.75" x14ac:dyDescent="0.3">
      <c r="B449" s="1"/>
      <c r="C449" s="1"/>
      <c r="D449" s="1"/>
      <c r="E449" s="1"/>
      <c r="F449" s="1"/>
      <c r="G449" s="1"/>
      <c r="H449" s="1"/>
      <c r="I449" s="1"/>
      <c r="J449" s="1"/>
      <c r="K449" s="1"/>
      <c r="L449" s="1"/>
      <c r="M449" s="1"/>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row>
    <row r="450" spans="2:41" ht="18.75" x14ac:dyDescent="0.3">
      <c r="B450" s="1"/>
      <c r="C450" s="1"/>
      <c r="D450" s="1"/>
      <c r="E450" s="1"/>
      <c r="F450" s="1"/>
      <c r="G450" s="1"/>
      <c r="H450" s="1"/>
      <c r="I450" s="1"/>
      <c r="J450" s="1"/>
      <c r="K450" s="1"/>
      <c r="L450" s="1"/>
      <c r="M450" s="1"/>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row>
    <row r="451" spans="2:41" ht="18.75" x14ac:dyDescent="0.3">
      <c r="B451" s="1"/>
      <c r="C451" s="1"/>
      <c r="D451" s="1"/>
      <c r="E451" s="1"/>
      <c r="F451" s="1"/>
      <c r="G451" s="1"/>
      <c r="H451" s="1"/>
      <c r="I451" s="1"/>
      <c r="J451" s="1"/>
      <c r="K451" s="1"/>
      <c r="L451" s="1"/>
      <c r="M451" s="1"/>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row>
    <row r="452" spans="2:41" ht="18.75" x14ac:dyDescent="0.3">
      <c r="B452" s="1"/>
      <c r="C452" s="1"/>
      <c r="D452" s="1"/>
      <c r="E452" s="1"/>
      <c r="F452" s="1"/>
      <c r="G452" s="1"/>
      <c r="H452" s="1"/>
      <c r="I452" s="1"/>
      <c r="J452" s="1"/>
      <c r="K452" s="1"/>
      <c r="L452" s="1"/>
      <c r="M452" s="1"/>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row>
    <row r="453" spans="2:41" ht="18.75" x14ac:dyDescent="0.3">
      <c r="B453" s="1"/>
      <c r="C453" s="1"/>
      <c r="D453" s="1"/>
      <c r="E453" s="1"/>
      <c r="F453" s="1"/>
      <c r="G453" s="1"/>
      <c r="H453" s="1"/>
      <c r="I453" s="1"/>
      <c r="J453" s="1"/>
      <c r="K453" s="1"/>
      <c r="L453" s="1"/>
      <c r="M453" s="1"/>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row>
    <row r="454" spans="2:41" ht="18.75" x14ac:dyDescent="0.3">
      <c r="B454" s="1"/>
      <c r="C454" s="1"/>
      <c r="D454" s="1"/>
      <c r="E454" s="1"/>
      <c r="F454" s="1"/>
      <c r="G454" s="1"/>
      <c r="H454" s="1"/>
      <c r="I454" s="1"/>
      <c r="J454" s="1"/>
      <c r="K454" s="1"/>
      <c r="L454" s="1"/>
      <c r="M454" s="1"/>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row>
    <row r="455" spans="2:41" ht="18.75" x14ac:dyDescent="0.3">
      <c r="B455" s="1"/>
      <c r="C455" s="1"/>
      <c r="D455" s="1"/>
      <c r="E455" s="1"/>
      <c r="F455" s="1"/>
      <c r="G455" s="1"/>
      <c r="H455" s="1"/>
      <c r="I455" s="1"/>
      <c r="J455" s="1"/>
      <c r="K455" s="1"/>
      <c r="L455" s="1"/>
      <c r="M455" s="1"/>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row>
    <row r="456" spans="2:41" ht="18.75" x14ac:dyDescent="0.3">
      <c r="B456" s="1"/>
      <c r="C456" s="1"/>
      <c r="D456" s="1"/>
      <c r="E456" s="1"/>
      <c r="F456" s="1"/>
      <c r="G456" s="1"/>
      <c r="H456" s="1"/>
      <c r="I456" s="1"/>
      <c r="J456" s="1"/>
      <c r="K456" s="1"/>
      <c r="L456" s="1"/>
      <c r="M456" s="1"/>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row>
    <row r="457" spans="2:41" ht="18.75" x14ac:dyDescent="0.3">
      <c r="B457" s="1"/>
      <c r="C457" s="1"/>
      <c r="D457" s="1"/>
      <c r="E457" s="1"/>
      <c r="F457" s="1"/>
      <c r="G457" s="1"/>
      <c r="H457" s="1"/>
      <c r="I457" s="1"/>
      <c r="J457" s="1"/>
      <c r="K457" s="1"/>
      <c r="L457" s="1"/>
      <c r="M457" s="1"/>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row>
    <row r="458" spans="2:41" ht="18.75" x14ac:dyDescent="0.3">
      <c r="B458" s="1"/>
      <c r="C458" s="1"/>
      <c r="D458" s="1"/>
      <c r="E458" s="1"/>
      <c r="F458" s="1"/>
      <c r="G458" s="1"/>
      <c r="H458" s="1"/>
      <c r="I458" s="1"/>
      <c r="J458" s="1"/>
      <c r="K458" s="1"/>
      <c r="L458" s="1"/>
      <c r="M458" s="1"/>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row>
    <row r="459" spans="2:41" ht="18.75" x14ac:dyDescent="0.3">
      <c r="B459" s="1"/>
      <c r="C459" s="1"/>
      <c r="D459" s="1"/>
      <c r="E459" s="1"/>
      <c r="F459" s="1"/>
      <c r="G459" s="1"/>
      <c r="H459" s="1"/>
      <c r="I459" s="1"/>
      <c r="J459" s="1"/>
      <c r="K459" s="1"/>
      <c r="L459" s="1"/>
      <c r="M459" s="1"/>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row>
    <row r="460" spans="2:41" ht="18.75" x14ac:dyDescent="0.3">
      <c r="B460" s="1"/>
      <c r="C460" s="1"/>
      <c r="D460" s="1"/>
      <c r="E460" s="1"/>
      <c r="F460" s="1"/>
      <c r="G460" s="1"/>
      <c r="H460" s="1"/>
      <c r="I460" s="1"/>
      <c r="J460" s="1"/>
      <c r="K460" s="1"/>
      <c r="L460" s="1"/>
      <c r="M460" s="1"/>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row>
    <row r="461" spans="2:41" ht="18.75" x14ac:dyDescent="0.3">
      <c r="B461" s="1"/>
      <c r="C461" s="1"/>
      <c r="D461" s="1"/>
      <c r="E461" s="1"/>
      <c r="F461" s="1"/>
      <c r="G461" s="1"/>
      <c r="H461" s="1"/>
      <c r="I461" s="1"/>
      <c r="J461" s="1"/>
      <c r="K461" s="1"/>
      <c r="L461" s="1"/>
      <c r="M461" s="1"/>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row>
    <row r="462" spans="2:41" ht="18.75" x14ac:dyDescent="0.3">
      <c r="B462" s="1"/>
      <c r="C462" s="1"/>
      <c r="D462" s="1"/>
      <c r="E462" s="1"/>
      <c r="F462" s="1"/>
      <c r="G462" s="1"/>
      <c r="H462" s="1"/>
      <c r="I462" s="1"/>
      <c r="J462" s="1"/>
      <c r="K462" s="1"/>
      <c r="L462" s="1"/>
      <c r="M462" s="1"/>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row>
    <row r="463" spans="2:41" ht="18.75" x14ac:dyDescent="0.3">
      <c r="B463" s="1"/>
      <c r="C463" s="1"/>
      <c r="D463" s="1"/>
      <c r="E463" s="1"/>
      <c r="F463" s="1"/>
      <c r="G463" s="1"/>
      <c r="H463" s="1"/>
      <c r="I463" s="1"/>
      <c r="J463" s="1"/>
      <c r="K463" s="1"/>
      <c r="L463" s="1"/>
      <c r="M463" s="1"/>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row>
    <row r="464" spans="2:41" ht="18.75" x14ac:dyDescent="0.3">
      <c r="B464" s="1"/>
      <c r="C464" s="1"/>
      <c r="D464" s="1"/>
      <c r="E464" s="1"/>
      <c r="F464" s="1"/>
      <c r="G464" s="1"/>
      <c r="H464" s="1"/>
      <c r="I464" s="1"/>
      <c r="J464" s="1"/>
      <c r="K464" s="1"/>
      <c r="L464" s="1"/>
      <c r="M464" s="1"/>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row>
    <row r="465" spans="2:41" ht="18.75" x14ac:dyDescent="0.3">
      <c r="B465" s="1"/>
      <c r="C465" s="1"/>
      <c r="D465" s="1"/>
      <c r="E465" s="1"/>
      <c r="F465" s="1"/>
      <c r="G465" s="1"/>
      <c r="H465" s="1"/>
      <c r="I465" s="1"/>
      <c r="J465" s="1"/>
      <c r="K465" s="1"/>
      <c r="L465" s="1"/>
      <c r="M465" s="1"/>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row>
    <row r="466" spans="2:41" ht="18.75" x14ac:dyDescent="0.3">
      <c r="B466" s="1"/>
      <c r="C466" s="1"/>
      <c r="D466" s="1"/>
      <c r="E466" s="1"/>
      <c r="F466" s="1"/>
      <c r="G466" s="1"/>
      <c r="H466" s="1"/>
      <c r="I466" s="1"/>
      <c r="J466" s="1"/>
      <c r="K466" s="1"/>
      <c r="L466" s="1"/>
      <c r="M466" s="1"/>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row>
    <row r="467" spans="2:41" ht="18.75" x14ac:dyDescent="0.3">
      <c r="B467" s="1"/>
      <c r="C467" s="1"/>
      <c r="D467" s="1"/>
      <c r="E467" s="1"/>
      <c r="F467" s="1"/>
      <c r="G467" s="1"/>
      <c r="H467" s="1"/>
      <c r="I467" s="1"/>
      <c r="J467" s="1"/>
      <c r="K467" s="1"/>
      <c r="L467" s="1"/>
      <c r="M467" s="1"/>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row>
    <row r="468" spans="2:41" ht="18.75" x14ac:dyDescent="0.3">
      <c r="B468" s="1"/>
      <c r="C468" s="1"/>
      <c r="D468" s="1"/>
      <c r="E468" s="1"/>
      <c r="F468" s="1"/>
      <c r="G468" s="1"/>
      <c r="H468" s="1"/>
      <c r="I468" s="1"/>
      <c r="J468" s="1"/>
      <c r="K468" s="1"/>
      <c r="L468" s="1"/>
      <c r="M468" s="1"/>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row>
    <row r="469" spans="2:41" ht="18.75" x14ac:dyDescent="0.3">
      <c r="B469" s="1"/>
      <c r="C469" s="1"/>
      <c r="D469" s="1"/>
      <c r="E469" s="1"/>
      <c r="F469" s="1"/>
      <c r="G469" s="1"/>
      <c r="H469" s="1"/>
      <c r="I469" s="1"/>
      <c r="J469" s="1"/>
      <c r="K469" s="1"/>
      <c r="L469" s="1"/>
      <c r="M469" s="1"/>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row>
    <row r="470" spans="2:41" ht="18.75" x14ac:dyDescent="0.3">
      <c r="B470" s="1"/>
      <c r="C470" s="1"/>
      <c r="D470" s="1"/>
      <c r="E470" s="1"/>
      <c r="F470" s="1"/>
      <c r="G470" s="1"/>
      <c r="H470" s="1"/>
      <c r="I470" s="1"/>
      <c r="J470" s="1"/>
      <c r="K470" s="1"/>
      <c r="L470" s="1"/>
      <c r="M470" s="1"/>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row>
    <row r="471" spans="2:41" ht="18.75" x14ac:dyDescent="0.3">
      <c r="B471" s="1"/>
      <c r="C471" s="1"/>
      <c r="D471" s="1"/>
      <c r="E471" s="1"/>
      <c r="F471" s="1"/>
      <c r="G471" s="1"/>
      <c r="H471" s="1"/>
      <c r="I471" s="1"/>
      <c r="J471" s="1"/>
      <c r="K471" s="1"/>
      <c r="L471" s="1"/>
      <c r="M471" s="1"/>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row>
    <row r="472" spans="2:41" ht="18.75" x14ac:dyDescent="0.3">
      <c r="B472" s="1"/>
      <c r="C472" s="1"/>
      <c r="D472" s="1"/>
      <c r="E472" s="1"/>
      <c r="F472" s="1"/>
      <c r="G472" s="1"/>
      <c r="H472" s="1"/>
      <c r="I472" s="1"/>
      <c r="J472" s="1"/>
      <c r="K472" s="1"/>
      <c r="L472" s="1"/>
      <c r="M472" s="1"/>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row>
    <row r="473" spans="2:41" ht="18.75" x14ac:dyDescent="0.3">
      <c r="B473" s="1"/>
      <c r="C473" s="1"/>
      <c r="D473" s="1"/>
      <c r="E473" s="1"/>
      <c r="F473" s="1"/>
      <c r="G473" s="1"/>
      <c r="H473" s="1"/>
      <c r="I473" s="1"/>
      <c r="J473" s="1"/>
      <c r="K473" s="1"/>
      <c r="L473" s="1"/>
      <c r="M473" s="1"/>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row>
    <row r="474" spans="2:41" ht="18.75" x14ac:dyDescent="0.3">
      <c r="B474" s="1"/>
      <c r="C474" s="1"/>
      <c r="D474" s="1"/>
      <c r="E474" s="1"/>
      <c r="F474" s="1"/>
      <c r="G474" s="1"/>
      <c r="H474" s="1"/>
      <c r="I474" s="1"/>
      <c r="J474" s="1"/>
      <c r="K474" s="1"/>
      <c r="L474" s="1"/>
      <c r="M474" s="1"/>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row>
    <row r="475" spans="2:41" ht="18.75" x14ac:dyDescent="0.3">
      <c r="B475" s="1"/>
      <c r="C475" s="1"/>
      <c r="D475" s="1"/>
      <c r="E475" s="1"/>
      <c r="F475" s="1"/>
      <c r="G475" s="1"/>
      <c r="H475" s="1"/>
      <c r="I475" s="1"/>
      <c r="J475" s="1"/>
      <c r="K475" s="1"/>
      <c r="L475" s="1"/>
      <c r="M475" s="1"/>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row>
    <row r="476" spans="2:41" ht="18.75" x14ac:dyDescent="0.3">
      <c r="B476" s="1"/>
      <c r="C476" s="1"/>
      <c r="D476" s="1"/>
      <c r="E476" s="1"/>
      <c r="F476" s="1"/>
      <c r="G476" s="1"/>
      <c r="H476" s="1"/>
      <c r="I476" s="1"/>
      <c r="J476" s="1"/>
      <c r="K476" s="1"/>
      <c r="L476" s="1"/>
      <c r="M476" s="1"/>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row>
    <row r="477" spans="2:41" ht="18.75" x14ac:dyDescent="0.3">
      <c r="B477" s="1"/>
      <c r="C477" s="1"/>
      <c r="D477" s="1"/>
      <c r="E477" s="1"/>
      <c r="F477" s="1"/>
      <c r="G477" s="1"/>
      <c r="H477" s="1"/>
      <c r="I477" s="1"/>
      <c r="J477" s="1"/>
      <c r="K477" s="1"/>
      <c r="L477" s="1"/>
      <c r="M477" s="1"/>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row>
    <row r="478" spans="2:41" ht="18.75" x14ac:dyDescent="0.3">
      <c r="B478" s="1"/>
      <c r="C478" s="1"/>
      <c r="D478" s="1"/>
      <c r="E478" s="1"/>
      <c r="F478" s="1"/>
      <c r="G478" s="1"/>
      <c r="H478" s="1"/>
      <c r="I478" s="1"/>
      <c r="J478" s="1"/>
      <c r="K478" s="1"/>
      <c r="L478" s="1"/>
      <c r="M478" s="1"/>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row>
    <row r="479" spans="2:41" ht="18.75" x14ac:dyDescent="0.3">
      <c r="B479" s="1"/>
      <c r="C479" s="1"/>
      <c r="D479" s="1"/>
      <c r="E479" s="1"/>
      <c r="F479" s="1"/>
      <c r="G479" s="1"/>
      <c r="H479" s="1"/>
      <c r="I479" s="1"/>
      <c r="J479" s="1"/>
      <c r="K479" s="1"/>
      <c r="L479" s="1"/>
      <c r="M479" s="1"/>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row>
    <row r="480" spans="2:41" ht="18.75" x14ac:dyDescent="0.3">
      <c r="B480" s="1"/>
      <c r="C480" s="1"/>
      <c r="D480" s="1"/>
      <c r="E480" s="1"/>
      <c r="F480" s="1"/>
      <c r="G480" s="1"/>
      <c r="H480" s="1"/>
      <c r="I480" s="1"/>
      <c r="J480" s="1"/>
      <c r="K480" s="1"/>
      <c r="L480" s="1"/>
      <c r="M480" s="1"/>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row>
    <row r="481" spans="2:41" ht="18.75" x14ac:dyDescent="0.3">
      <c r="B481" s="1"/>
      <c r="C481" s="1"/>
      <c r="D481" s="1"/>
      <c r="E481" s="1"/>
      <c r="F481" s="1"/>
      <c r="G481" s="1"/>
      <c r="H481" s="1"/>
      <c r="I481" s="1"/>
      <c r="J481" s="1"/>
      <c r="K481" s="1"/>
      <c r="L481" s="1"/>
      <c r="M481" s="1"/>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row>
    <row r="482" spans="2:41" ht="18.75" x14ac:dyDescent="0.3">
      <c r="B482" s="1"/>
      <c r="C482" s="1"/>
      <c r="D482" s="1"/>
      <c r="E482" s="1"/>
      <c r="F482" s="1"/>
      <c r="G482" s="1"/>
      <c r="H482" s="1"/>
      <c r="I482" s="1"/>
      <c r="J482" s="1"/>
      <c r="K482" s="1"/>
      <c r="L482" s="1"/>
      <c r="M482" s="1"/>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row>
    <row r="483" spans="2:41" ht="18.75" x14ac:dyDescent="0.3">
      <c r="B483" s="1"/>
      <c r="C483" s="1"/>
      <c r="D483" s="1"/>
      <c r="E483" s="1"/>
      <c r="F483" s="1"/>
      <c r="G483" s="1"/>
      <c r="H483" s="1"/>
      <c r="I483" s="1"/>
      <c r="J483" s="1"/>
      <c r="K483" s="1"/>
      <c r="L483" s="1"/>
      <c r="M483" s="1"/>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row>
    <row r="484" spans="2:41" ht="18.75" x14ac:dyDescent="0.3">
      <c r="B484" s="1"/>
      <c r="C484" s="1"/>
      <c r="D484" s="1"/>
      <c r="E484" s="1"/>
      <c r="F484" s="1"/>
      <c r="G484" s="1"/>
      <c r="H484" s="1"/>
      <c r="I484" s="1"/>
      <c r="J484" s="1"/>
      <c r="K484" s="1"/>
      <c r="L484" s="1"/>
      <c r="M484" s="1"/>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row>
    <row r="485" spans="2:41" ht="18.75" x14ac:dyDescent="0.3">
      <c r="B485" s="1"/>
      <c r="C485" s="1"/>
      <c r="D485" s="1"/>
      <c r="E485" s="1"/>
      <c r="F485" s="1"/>
      <c r="G485" s="1"/>
      <c r="H485" s="1"/>
      <c r="I485" s="1"/>
      <c r="J485" s="1"/>
      <c r="K485" s="1"/>
      <c r="L485" s="1"/>
      <c r="M485" s="1"/>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row>
    <row r="486" spans="2:41" ht="18.75" x14ac:dyDescent="0.3">
      <c r="B486" s="1"/>
      <c r="C486" s="1"/>
      <c r="D486" s="1"/>
      <c r="E486" s="1"/>
      <c r="F486" s="1"/>
      <c r="G486" s="1"/>
      <c r="H486" s="1"/>
      <c r="I486" s="1"/>
      <c r="J486" s="1"/>
      <c r="K486" s="1"/>
      <c r="L486" s="1"/>
      <c r="M486" s="1"/>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row>
    <row r="487" spans="2:41" ht="18.75" x14ac:dyDescent="0.3">
      <c r="B487" s="1"/>
      <c r="C487" s="1"/>
      <c r="D487" s="1"/>
      <c r="E487" s="1"/>
      <c r="F487" s="1"/>
      <c r="G487" s="1"/>
      <c r="H487" s="1"/>
      <c r="I487" s="1"/>
      <c r="J487" s="1"/>
      <c r="K487" s="1"/>
      <c r="L487" s="1"/>
      <c r="M487" s="1"/>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row>
    <row r="488" spans="2:41" ht="18.75" x14ac:dyDescent="0.3">
      <c r="B488" s="1"/>
      <c r="C488" s="1"/>
      <c r="D488" s="1"/>
      <c r="E488" s="1"/>
      <c r="F488" s="1"/>
      <c r="G488" s="1"/>
      <c r="H488" s="1"/>
      <c r="I488" s="1"/>
      <c r="J488" s="1"/>
      <c r="K488" s="1"/>
      <c r="L488" s="1"/>
      <c r="M488" s="1"/>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row>
    <row r="489" spans="2:41" ht="18.75" x14ac:dyDescent="0.3">
      <c r="B489" s="1"/>
      <c r="C489" s="1"/>
      <c r="D489" s="1"/>
      <c r="E489" s="1"/>
      <c r="F489" s="1"/>
      <c r="G489" s="1"/>
      <c r="H489" s="1"/>
      <c r="I489" s="1"/>
      <c r="J489" s="1"/>
      <c r="K489" s="1"/>
      <c r="L489" s="1"/>
      <c r="M489" s="1"/>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row>
    <row r="490" spans="2:41" ht="18.75" x14ac:dyDescent="0.3">
      <c r="B490" s="1"/>
      <c r="C490" s="1"/>
      <c r="D490" s="1"/>
      <c r="E490" s="1"/>
      <c r="F490" s="1"/>
      <c r="G490" s="1"/>
      <c r="H490" s="1"/>
      <c r="I490" s="1"/>
      <c r="J490" s="1"/>
      <c r="K490" s="1"/>
      <c r="L490" s="1"/>
      <c r="M490" s="1"/>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row>
    <row r="491" spans="2:41" ht="18.75" x14ac:dyDescent="0.3">
      <c r="B491" s="1"/>
      <c r="C491" s="1"/>
      <c r="D491" s="1"/>
      <c r="E491" s="1"/>
      <c r="F491" s="1"/>
      <c r="G491" s="1"/>
      <c r="H491" s="1"/>
      <c r="I491" s="1"/>
      <c r="J491" s="1"/>
      <c r="K491" s="1"/>
      <c r="L491" s="1"/>
      <c r="M491" s="1"/>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row>
    <row r="492" spans="2:41" ht="18.75" x14ac:dyDescent="0.3">
      <c r="B492" s="1"/>
      <c r="C492" s="1"/>
      <c r="D492" s="1"/>
      <c r="E492" s="1"/>
      <c r="F492" s="1"/>
      <c r="G492" s="1"/>
      <c r="H492" s="1"/>
      <c r="I492" s="1"/>
      <c r="J492" s="1"/>
      <c r="K492" s="1"/>
      <c r="L492" s="1"/>
      <c r="M492" s="1"/>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row>
    <row r="493" spans="2:41" ht="18.75" x14ac:dyDescent="0.3">
      <c r="B493" s="1"/>
      <c r="C493" s="1"/>
      <c r="D493" s="1"/>
      <c r="E493" s="1"/>
      <c r="F493" s="1"/>
      <c r="G493" s="1"/>
      <c r="H493" s="1"/>
      <c r="I493" s="1"/>
      <c r="J493" s="1"/>
      <c r="K493" s="1"/>
      <c r="L493" s="1"/>
      <c r="M493" s="1"/>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row>
    <row r="494" spans="2:41" ht="18.75" x14ac:dyDescent="0.3">
      <c r="B494" s="1"/>
      <c r="C494" s="1"/>
      <c r="D494" s="1"/>
      <c r="E494" s="1"/>
      <c r="F494" s="1"/>
      <c r="G494" s="1"/>
      <c r="H494" s="1"/>
      <c r="I494" s="1"/>
      <c r="J494" s="1"/>
      <c r="K494" s="1"/>
      <c r="L494" s="1"/>
      <c r="M494" s="1"/>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row>
    <row r="495" spans="2:41" ht="18.75" x14ac:dyDescent="0.3">
      <c r="B495" s="1"/>
      <c r="C495" s="1"/>
      <c r="D495" s="1"/>
      <c r="E495" s="1"/>
      <c r="F495" s="1"/>
      <c r="G495" s="1"/>
      <c r="H495" s="1"/>
      <c r="I495" s="1"/>
      <c r="J495" s="1"/>
      <c r="K495" s="1"/>
      <c r="L495" s="1"/>
      <c r="M495" s="1"/>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row>
    <row r="496" spans="2:41" ht="18.75" x14ac:dyDescent="0.3">
      <c r="B496" s="1"/>
      <c r="C496" s="1"/>
      <c r="D496" s="1"/>
      <c r="E496" s="1"/>
      <c r="F496" s="1"/>
      <c r="G496" s="1"/>
      <c r="H496" s="1"/>
      <c r="I496" s="1"/>
      <c r="J496" s="1"/>
      <c r="K496" s="1"/>
      <c r="L496" s="1"/>
      <c r="M496" s="1"/>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row>
    <row r="497" spans="2:41" ht="18.75" x14ac:dyDescent="0.3">
      <c r="B497" s="1"/>
      <c r="C497" s="1"/>
      <c r="D497" s="1"/>
      <c r="E497" s="1"/>
      <c r="F497" s="1"/>
      <c r="G497" s="1"/>
      <c r="H497" s="1"/>
      <c r="I497" s="1"/>
      <c r="J497" s="1"/>
      <c r="K497" s="1"/>
      <c r="L497" s="1"/>
      <c r="M497" s="1"/>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row>
    <row r="498" spans="2:41" ht="18.75" x14ac:dyDescent="0.3">
      <c r="B498" s="1"/>
      <c r="C498" s="1"/>
      <c r="D498" s="1"/>
      <c r="E498" s="1"/>
      <c r="F498" s="1"/>
      <c r="G498" s="1"/>
      <c r="H498" s="1"/>
      <c r="I498" s="1"/>
      <c r="J498" s="1"/>
      <c r="K498" s="1"/>
      <c r="L498" s="1"/>
      <c r="M498" s="1"/>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row>
    <row r="499" spans="2:41" ht="18.75" x14ac:dyDescent="0.3">
      <c r="B499" s="1"/>
      <c r="C499" s="1"/>
      <c r="D499" s="1"/>
      <c r="E499" s="1"/>
      <c r="F499" s="1"/>
      <c r="G499" s="1"/>
      <c r="H499" s="1"/>
      <c r="I499" s="1"/>
      <c r="J499" s="1"/>
      <c r="K499" s="1"/>
      <c r="L499" s="1"/>
      <c r="M499" s="1"/>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row>
    <row r="500" spans="2:41" ht="18.75" x14ac:dyDescent="0.3">
      <c r="B500" s="1"/>
      <c r="C500" s="1"/>
      <c r="D500" s="1"/>
      <c r="E500" s="1"/>
      <c r="F500" s="1"/>
      <c r="G500" s="1"/>
      <c r="H500" s="1"/>
      <c r="I500" s="1"/>
      <c r="J500" s="1"/>
      <c r="K500" s="1"/>
      <c r="L500" s="1"/>
      <c r="M500" s="1"/>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row>
    <row r="501" spans="2:41" ht="18.75" x14ac:dyDescent="0.3">
      <c r="B501" s="1"/>
      <c r="C501" s="1"/>
      <c r="D501" s="1"/>
      <c r="E501" s="1"/>
      <c r="F501" s="1"/>
      <c r="G501" s="1"/>
      <c r="H501" s="1"/>
      <c r="I501" s="1"/>
      <c r="J501" s="1"/>
      <c r="K501" s="1"/>
      <c r="L501" s="1"/>
      <c r="M501" s="1"/>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row>
    <row r="502" spans="2:41" ht="18.75" x14ac:dyDescent="0.3">
      <c r="B502" s="1"/>
      <c r="C502" s="1"/>
      <c r="D502" s="1"/>
      <c r="E502" s="1"/>
      <c r="F502" s="1"/>
      <c r="G502" s="1"/>
      <c r="H502" s="1"/>
      <c r="I502" s="1"/>
      <c r="J502" s="1"/>
      <c r="K502" s="1"/>
      <c r="L502" s="1"/>
      <c r="M502" s="1"/>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row>
    <row r="503" spans="2:41" ht="18.75" x14ac:dyDescent="0.3">
      <c r="B503" s="1"/>
      <c r="C503" s="1"/>
      <c r="D503" s="1"/>
      <c r="E503" s="1"/>
      <c r="F503" s="1"/>
      <c r="G503" s="1"/>
      <c r="H503" s="1"/>
      <c r="I503" s="1"/>
      <c r="J503" s="1"/>
      <c r="K503" s="1"/>
      <c r="L503" s="1"/>
      <c r="M503" s="1"/>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row>
    <row r="504" spans="2:41" ht="18.75" x14ac:dyDescent="0.3">
      <c r="B504" s="1"/>
      <c r="C504" s="1"/>
      <c r="D504" s="1"/>
      <c r="E504" s="1"/>
      <c r="F504" s="1"/>
      <c r="G504" s="1"/>
      <c r="H504" s="1"/>
      <c r="I504" s="1"/>
      <c r="J504" s="1"/>
      <c r="K504" s="1"/>
      <c r="L504" s="1"/>
      <c r="M504" s="1"/>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row>
    <row r="505" spans="2:41" ht="18.75" x14ac:dyDescent="0.3">
      <c r="B505" s="1"/>
      <c r="C505" s="1"/>
      <c r="D505" s="1"/>
      <c r="E505" s="1"/>
      <c r="F505" s="1"/>
      <c r="G505" s="1"/>
      <c r="H505" s="1"/>
      <c r="I505" s="1"/>
      <c r="J505" s="1"/>
      <c r="K505" s="1"/>
      <c r="L505" s="1"/>
      <c r="M505" s="1"/>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row>
    <row r="506" spans="2:41" ht="18.75" x14ac:dyDescent="0.3">
      <c r="B506" s="1"/>
      <c r="C506" s="1"/>
      <c r="D506" s="1"/>
      <c r="E506" s="1"/>
      <c r="F506" s="1"/>
      <c r="G506" s="1"/>
      <c r="H506" s="1"/>
      <c r="I506" s="1"/>
      <c r="J506" s="1"/>
      <c r="K506" s="1"/>
      <c r="L506" s="1"/>
      <c r="M506" s="1"/>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row>
    <row r="507" spans="2:41" ht="18.75" x14ac:dyDescent="0.3">
      <c r="B507" s="1"/>
      <c r="C507" s="1"/>
      <c r="D507" s="1"/>
      <c r="E507" s="1"/>
      <c r="F507" s="1"/>
      <c r="G507" s="1"/>
      <c r="H507" s="1"/>
      <c r="I507" s="1"/>
      <c r="J507" s="1"/>
      <c r="K507" s="1"/>
      <c r="L507" s="1"/>
      <c r="M507" s="1"/>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row>
    <row r="508" spans="2:41" ht="18.75" x14ac:dyDescent="0.3">
      <c r="B508" s="1"/>
      <c r="C508" s="1"/>
      <c r="D508" s="1"/>
      <c r="E508" s="1"/>
      <c r="F508" s="1"/>
      <c r="G508" s="1"/>
      <c r="H508" s="1"/>
      <c r="I508" s="1"/>
      <c r="J508" s="1"/>
      <c r="K508" s="1"/>
      <c r="L508" s="1"/>
      <c r="M508" s="1"/>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row>
    <row r="509" spans="2:41" ht="18.75" x14ac:dyDescent="0.3">
      <c r="B509" s="1"/>
      <c r="C509" s="1"/>
      <c r="D509" s="1"/>
      <c r="E509" s="1"/>
      <c r="F509" s="1"/>
      <c r="G509" s="1"/>
      <c r="H509" s="1"/>
      <c r="I509" s="1"/>
      <c r="J509" s="1"/>
      <c r="K509" s="1"/>
      <c r="L509" s="1"/>
      <c r="M509" s="1"/>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row>
    <row r="510" spans="2:41" ht="18.75" x14ac:dyDescent="0.3">
      <c r="B510" s="1"/>
      <c r="C510" s="1"/>
      <c r="D510" s="1"/>
      <c r="E510" s="1"/>
      <c r="F510" s="1"/>
      <c r="G510" s="1"/>
      <c r="H510" s="1"/>
      <c r="I510" s="1"/>
      <c r="J510" s="1"/>
      <c r="K510" s="1"/>
      <c r="L510" s="1"/>
      <c r="M510" s="1"/>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row>
    <row r="511" spans="2:41" ht="18.75" x14ac:dyDescent="0.3">
      <c r="B511" s="1"/>
      <c r="C511" s="1"/>
      <c r="D511" s="1"/>
      <c r="E511" s="1"/>
      <c r="F511" s="1"/>
      <c r="G511" s="1"/>
      <c r="H511" s="1"/>
      <c r="I511" s="1"/>
      <c r="J511" s="1"/>
      <c r="K511" s="1"/>
      <c r="L511" s="1"/>
      <c r="M511" s="1"/>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row>
    <row r="512" spans="2:41" ht="18.75" x14ac:dyDescent="0.3">
      <c r="B512" s="1"/>
      <c r="C512" s="1"/>
      <c r="D512" s="1"/>
      <c r="E512" s="1"/>
      <c r="F512" s="1"/>
      <c r="G512" s="1"/>
      <c r="H512" s="1"/>
      <c r="I512" s="1"/>
      <c r="J512" s="1"/>
      <c r="K512" s="1"/>
      <c r="L512" s="1"/>
      <c r="M512" s="1"/>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row>
    <row r="513" spans="2:41" ht="18.75" x14ac:dyDescent="0.3">
      <c r="B513" s="1"/>
      <c r="C513" s="1"/>
      <c r="D513" s="1"/>
      <c r="E513" s="1"/>
      <c r="F513" s="1"/>
      <c r="G513" s="1"/>
      <c r="H513" s="1"/>
      <c r="I513" s="1"/>
      <c r="J513" s="1"/>
      <c r="K513" s="1"/>
      <c r="L513" s="1"/>
      <c r="M513" s="1"/>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row>
    <row r="514" spans="2:41" ht="18.75" x14ac:dyDescent="0.3">
      <c r="B514" s="1"/>
      <c r="C514" s="1"/>
      <c r="D514" s="1"/>
      <c r="E514" s="1"/>
      <c r="F514" s="1"/>
      <c r="G514" s="1"/>
      <c r="H514" s="1"/>
      <c r="I514" s="1"/>
      <c r="J514" s="1"/>
      <c r="K514" s="1"/>
      <c r="L514" s="1"/>
      <c r="M514" s="1"/>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row>
    <row r="515" spans="2:41" ht="18.75" x14ac:dyDescent="0.3">
      <c r="B515" s="1"/>
      <c r="C515" s="1"/>
      <c r="D515" s="1"/>
      <c r="E515" s="1"/>
      <c r="F515" s="1"/>
      <c r="G515" s="1"/>
      <c r="H515" s="1"/>
      <c r="I515" s="1"/>
      <c r="J515" s="1"/>
      <c r="K515" s="1"/>
      <c r="L515" s="1"/>
      <c r="M515" s="1"/>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row>
    <row r="516" spans="2:41" ht="18.75" x14ac:dyDescent="0.3">
      <c r="B516" s="1"/>
      <c r="C516" s="1"/>
      <c r="D516" s="1"/>
      <c r="E516" s="1"/>
      <c r="F516" s="1"/>
      <c r="G516" s="1"/>
      <c r="H516" s="1"/>
      <c r="I516" s="1"/>
      <c r="J516" s="1"/>
      <c r="K516" s="1"/>
      <c r="L516" s="1"/>
      <c r="M516" s="1"/>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row>
    <row r="517" spans="2:41" ht="18.75" x14ac:dyDescent="0.3">
      <c r="B517" s="1"/>
      <c r="C517" s="1"/>
      <c r="D517" s="1"/>
      <c r="E517" s="1"/>
      <c r="F517" s="1"/>
      <c r="G517" s="1"/>
      <c r="H517" s="1"/>
      <c r="I517" s="1"/>
      <c r="J517" s="1"/>
      <c r="K517" s="1"/>
      <c r="L517" s="1"/>
      <c r="M517" s="1"/>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row>
    <row r="518" spans="2:41" ht="18.75" x14ac:dyDescent="0.3">
      <c r="B518" s="1"/>
      <c r="C518" s="1"/>
      <c r="D518" s="1"/>
      <c r="E518" s="1"/>
      <c r="F518" s="1"/>
      <c r="G518" s="1"/>
      <c r="H518" s="1"/>
      <c r="I518" s="1"/>
      <c r="J518" s="1"/>
      <c r="K518" s="1"/>
      <c r="L518" s="1"/>
      <c r="M518" s="1"/>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row>
    <row r="519" spans="2:41" ht="18.75" x14ac:dyDescent="0.3">
      <c r="B519" s="1"/>
      <c r="C519" s="1"/>
      <c r="D519" s="1"/>
      <c r="E519" s="1"/>
      <c r="F519" s="1"/>
      <c r="G519" s="1"/>
      <c r="H519" s="1"/>
      <c r="I519" s="1"/>
      <c r="J519" s="1"/>
      <c r="K519" s="1"/>
      <c r="L519" s="1"/>
      <c r="M519" s="1"/>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row>
    <row r="520" spans="2:41" ht="18.75" x14ac:dyDescent="0.3">
      <c r="B520" s="1"/>
      <c r="C520" s="1"/>
      <c r="D520" s="1"/>
      <c r="E520" s="1"/>
      <c r="F520" s="1"/>
      <c r="G520" s="1"/>
      <c r="H520" s="1"/>
      <c r="I520" s="1"/>
      <c r="J520" s="1"/>
      <c r="K520" s="1"/>
      <c r="L520" s="1"/>
      <c r="M520" s="1"/>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row>
    <row r="521" spans="2:41" ht="18.75" x14ac:dyDescent="0.3">
      <c r="B521" s="1"/>
      <c r="C521" s="1"/>
      <c r="D521" s="1"/>
      <c r="E521" s="1"/>
      <c r="F521" s="1"/>
      <c r="G521" s="1"/>
      <c r="H521" s="1"/>
      <c r="I521" s="1"/>
      <c r="J521" s="1"/>
      <c r="K521" s="1"/>
      <c r="L521" s="1"/>
      <c r="M521" s="1"/>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row>
    <row r="522" spans="2:41" ht="18.75" x14ac:dyDescent="0.3">
      <c r="B522" s="1"/>
      <c r="C522" s="1"/>
      <c r="D522" s="1"/>
      <c r="E522" s="1"/>
      <c r="F522" s="1"/>
      <c r="G522" s="1"/>
      <c r="H522" s="1"/>
      <c r="I522" s="1"/>
      <c r="J522" s="1"/>
      <c r="K522" s="1"/>
      <c r="L522" s="1"/>
      <c r="M522" s="1"/>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row>
    <row r="523" spans="2:41" ht="18.75" x14ac:dyDescent="0.3">
      <c r="B523" s="1"/>
      <c r="C523" s="1"/>
      <c r="D523" s="1"/>
      <c r="E523" s="1"/>
      <c r="F523" s="1"/>
      <c r="G523" s="1"/>
      <c r="H523" s="1"/>
      <c r="I523" s="1"/>
      <c r="J523" s="1"/>
      <c r="K523" s="1"/>
      <c r="L523" s="1"/>
      <c r="M523" s="1"/>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row>
    <row r="524" spans="2:41" ht="18.75" x14ac:dyDescent="0.3">
      <c r="B524" s="1"/>
      <c r="C524" s="1"/>
      <c r="D524" s="1"/>
      <c r="E524" s="1"/>
      <c r="F524" s="1"/>
      <c r="G524" s="1"/>
      <c r="H524" s="1"/>
      <c r="I524" s="1"/>
      <c r="J524" s="1"/>
      <c r="K524" s="1"/>
      <c r="L524" s="1"/>
      <c r="M524" s="1"/>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row>
    <row r="525" spans="2:41" ht="18.75" x14ac:dyDescent="0.3">
      <c r="B525" s="1"/>
      <c r="C525" s="1"/>
      <c r="D525" s="1"/>
      <c r="E525" s="1"/>
      <c r="F525" s="1"/>
      <c r="G525" s="1"/>
      <c r="H525" s="1"/>
      <c r="I525" s="1"/>
      <c r="J525" s="1"/>
      <c r="K525" s="1"/>
      <c r="L525" s="1"/>
      <c r="M525" s="1"/>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row>
    <row r="526" spans="2:41" ht="18.75" x14ac:dyDescent="0.3">
      <c r="B526" s="1"/>
      <c r="C526" s="1"/>
      <c r="D526" s="1"/>
      <c r="E526" s="1"/>
      <c r="F526" s="1"/>
      <c r="G526" s="1"/>
      <c r="H526" s="1"/>
      <c r="I526" s="1"/>
      <c r="J526" s="1"/>
      <c r="K526" s="1"/>
      <c r="L526" s="1"/>
      <c r="M526" s="1"/>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row>
  </sheetData>
  <mergeCells count="8">
    <mergeCell ref="A12:L12"/>
    <mergeCell ref="A17:L17"/>
    <mergeCell ref="A11:L11"/>
    <mergeCell ref="A1:O1"/>
    <mergeCell ref="A2:L2"/>
    <mergeCell ref="A5:L5"/>
    <mergeCell ref="A7:L7"/>
    <mergeCell ref="A9:L9"/>
  </mergeCells>
  <pageMargins left="0.70866141732283472" right="0.19685039370078741" top="1.1811023622047245" bottom="0.39370078740157483" header="0.31496062992125984" footer="0.31496062992125984"/>
  <pageSetup paperSize="9" scale="4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5">
    <tabColor rgb="FF00B0F0"/>
    <pageSetUpPr fitToPage="1"/>
  </sheetPr>
  <dimension ref="A1:Q230"/>
  <sheetViews>
    <sheetView tabSelected="1" view="pageBreakPreview" zoomScaleNormal="100" zoomScaleSheetLayoutView="100" workbookViewId="0">
      <pane xSplit="4" ySplit="7" topLeftCell="E153" activePane="bottomRight" state="frozen"/>
      <selection pane="topRight" activeCell="E1" sqref="E1"/>
      <selection pane="bottomLeft" activeCell="A8" sqref="A8"/>
      <selection pane="bottomRight" activeCell="G154" sqref="G154"/>
    </sheetView>
  </sheetViews>
  <sheetFormatPr defaultRowHeight="18" x14ac:dyDescent="0.25"/>
  <cols>
    <col min="1" max="1" width="5.5703125" style="91" customWidth="1"/>
    <col min="2" max="2" width="22.28515625" style="124" customWidth="1"/>
    <col min="3" max="4" width="36.140625" style="91" customWidth="1"/>
    <col min="5" max="5" width="20.85546875" style="91" customWidth="1"/>
    <col min="6" max="6" width="31.42578125" style="91" customWidth="1"/>
    <col min="7" max="7" width="24.85546875" style="91" customWidth="1"/>
    <col min="8" max="8" width="20.140625" style="91" customWidth="1"/>
    <col min="9" max="9" width="25.85546875" style="91" customWidth="1"/>
    <col min="10" max="10" width="18.28515625" style="129" customWidth="1"/>
    <col min="11" max="11" width="17.140625" style="91" customWidth="1"/>
    <col min="12" max="12" width="18" style="91" customWidth="1"/>
    <col min="13" max="13" width="36" style="91" customWidth="1"/>
    <col min="14" max="14" width="9.140625" style="91"/>
    <col min="15" max="15" width="26.28515625" style="91" bestFit="1" customWidth="1"/>
    <col min="16" max="16" width="15.42578125" style="91" bestFit="1" customWidth="1"/>
    <col min="17" max="17" width="13.28515625" style="91" customWidth="1"/>
    <col min="18" max="256" width="9.140625" style="91"/>
    <col min="257" max="257" width="6.5703125" style="91" customWidth="1"/>
    <col min="258" max="258" width="22.28515625" style="91" customWidth="1"/>
    <col min="259" max="259" width="36.140625" style="91" customWidth="1"/>
    <col min="260" max="260" width="43.28515625" style="91" customWidth="1"/>
    <col min="261" max="261" width="14.42578125" style="91" customWidth="1"/>
    <col min="262" max="262" width="17.5703125" style="91" customWidth="1"/>
    <col min="263" max="263" width="15.140625" style="91" customWidth="1"/>
    <col min="264" max="264" width="20.140625" style="91" customWidth="1"/>
    <col min="265" max="265" width="59.7109375" style="91" customWidth="1"/>
    <col min="266" max="266" width="33.7109375" style="91" customWidth="1"/>
    <col min="267" max="267" width="17.140625" style="91" customWidth="1"/>
    <col min="268" max="268" width="18" style="91" customWidth="1"/>
    <col min="269" max="512" width="9.140625" style="91"/>
    <col min="513" max="513" width="6.5703125" style="91" customWidth="1"/>
    <col min="514" max="514" width="22.28515625" style="91" customWidth="1"/>
    <col min="515" max="515" width="36.140625" style="91" customWidth="1"/>
    <col min="516" max="516" width="43.28515625" style="91" customWidth="1"/>
    <col min="517" max="517" width="14.42578125" style="91" customWidth="1"/>
    <col min="518" max="518" width="17.5703125" style="91" customWidth="1"/>
    <col min="519" max="519" width="15.140625" style="91" customWidth="1"/>
    <col min="520" max="520" width="20.140625" style="91" customWidth="1"/>
    <col min="521" max="521" width="59.7109375" style="91" customWidth="1"/>
    <col min="522" max="522" width="33.7109375" style="91" customWidth="1"/>
    <col min="523" max="523" width="17.140625" style="91" customWidth="1"/>
    <col min="524" max="524" width="18" style="91" customWidth="1"/>
    <col min="525" max="768" width="9.140625" style="91"/>
    <col min="769" max="769" width="6.5703125" style="91" customWidth="1"/>
    <col min="770" max="770" width="22.28515625" style="91" customWidth="1"/>
    <col min="771" max="771" width="36.140625" style="91" customWidth="1"/>
    <col min="772" max="772" width="43.28515625" style="91" customWidth="1"/>
    <col min="773" max="773" width="14.42578125" style="91" customWidth="1"/>
    <col min="774" max="774" width="17.5703125" style="91" customWidth="1"/>
    <col min="775" max="775" width="15.140625" style="91" customWidth="1"/>
    <col min="776" max="776" width="20.140625" style="91" customWidth="1"/>
    <col min="777" max="777" width="59.7109375" style="91" customWidth="1"/>
    <col min="778" max="778" width="33.7109375" style="91" customWidth="1"/>
    <col min="779" max="779" width="17.140625" style="91" customWidth="1"/>
    <col min="780" max="780" width="18" style="91" customWidth="1"/>
    <col min="781" max="1024" width="9.140625" style="91"/>
    <col min="1025" max="1025" width="6.5703125" style="91" customWidth="1"/>
    <col min="1026" max="1026" width="22.28515625" style="91" customWidth="1"/>
    <col min="1027" max="1027" width="36.140625" style="91" customWidth="1"/>
    <col min="1028" max="1028" width="43.28515625" style="91" customWidth="1"/>
    <col min="1029" max="1029" width="14.42578125" style="91" customWidth="1"/>
    <col min="1030" max="1030" width="17.5703125" style="91" customWidth="1"/>
    <col min="1031" max="1031" width="15.140625" style="91" customWidth="1"/>
    <col min="1032" max="1032" width="20.140625" style="91" customWidth="1"/>
    <col min="1033" max="1033" width="59.7109375" style="91" customWidth="1"/>
    <col min="1034" max="1034" width="33.7109375" style="91" customWidth="1"/>
    <col min="1035" max="1035" width="17.140625" style="91" customWidth="1"/>
    <col min="1036" max="1036" width="18" style="91" customWidth="1"/>
    <col min="1037" max="1280" width="9.140625" style="91"/>
    <col min="1281" max="1281" width="6.5703125" style="91" customWidth="1"/>
    <col min="1282" max="1282" width="22.28515625" style="91" customWidth="1"/>
    <col min="1283" max="1283" width="36.140625" style="91" customWidth="1"/>
    <col min="1284" max="1284" width="43.28515625" style="91" customWidth="1"/>
    <col min="1285" max="1285" width="14.42578125" style="91" customWidth="1"/>
    <col min="1286" max="1286" width="17.5703125" style="91" customWidth="1"/>
    <col min="1287" max="1287" width="15.140625" style="91" customWidth="1"/>
    <col min="1288" max="1288" width="20.140625" style="91" customWidth="1"/>
    <col min="1289" max="1289" width="59.7109375" style="91" customWidth="1"/>
    <col min="1290" max="1290" width="33.7109375" style="91" customWidth="1"/>
    <col min="1291" max="1291" width="17.140625" style="91" customWidth="1"/>
    <col min="1292" max="1292" width="18" style="91" customWidth="1"/>
    <col min="1293" max="1536" width="9.140625" style="91"/>
    <col min="1537" max="1537" width="6.5703125" style="91" customWidth="1"/>
    <col min="1538" max="1538" width="22.28515625" style="91" customWidth="1"/>
    <col min="1539" max="1539" width="36.140625" style="91" customWidth="1"/>
    <col min="1540" max="1540" width="43.28515625" style="91" customWidth="1"/>
    <col min="1541" max="1541" width="14.42578125" style="91" customWidth="1"/>
    <col min="1542" max="1542" width="17.5703125" style="91" customWidth="1"/>
    <col min="1543" max="1543" width="15.140625" style="91" customWidth="1"/>
    <col min="1544" max="1544" width="20.140625" style="91" customWidth="1"/>
    <col min="1545" max="1545" width="59.7109375" style="91" customWidth="1"/>
    <col min="1546" max="1546" width="33.7109375" style="91" customWidth="1"/>
    <col min="1547" max="1547" width="17.140625" style="91" customWidth="1"/>
    <col min="1548" max="1548" width="18" style="91" customWidth="1"/>
    <col min="1549" max="1792" width="9.140625" style="91"/>
    <col min="1793" max="1793" width="6.5703125" style="91" customWidth="1"/>
    <col min="1794" max="1794" width="22.28515625" style="91" customWidth="1"/>
    <col min="1795" max="1795" width="36.140625" style="91" customWidth="1"/>
    <col min="1796" max="1796" width="43.28515625" style="91" customWidth="1"/>
    <col min="1797" max="1797" width="14.42578125" style="91" customWidth="1"/>
    <col min="1798" max="1798" width="17.5703125" style="91" customWidth="1"/>
    <col min="1799" max="1799" width="15.140625" style="91" customWidth="1"/>
    <col min="1800" max="1800" width="20.140625" style="91" customWidth="1"/>
    <col min="1801" max="1801" width="59.7109375" style="91" customWidth="1"/>
    <col min="1802" max="1802" width="33.7109375" style="91" customWidth="1"/>
    <col min="1803" max="1803" width="17.140625" style="91" customWidth="1"/>
    <col min="1804" max="1804" width="18" style="91" customWidth="1"/>
    <col min="1805" max="2048" width="9.140625" style="91"/>
    <col min="2049" max="2049" width="6.5703125" style="91" customWidth="1"/>
    <col min="2050" max="2050" width="22.28515625" style="91" customWidth="1"/>
    <col min="2051" max="2051" width="36.140625" style="91" customWidth="1"/>
    <col min="2052" max="2052" width="43.28515625" style="91" customWidth="1"/>
    <col min="2053" max="2053" width="14.42578125" style="91" customWidth="1"/>
    <col min="2054" max="2054" width="17.5703125" style="91" customWidth="1"/>
    <col min="2055" max="2055" width="15.140625" style="91" customWidth="1"/>
    <col min="2056" max="2056" width="20.140625" style="91" customWidth="1"/>
    <col min="2057" max="2057" width="59.7109375" style="91" customWidth="1"/>
    <col min="2058" max="2058" width="33.7109375" style="91" customWidth="1"/>
    <col min="2059" max="2059" width="17.140625" style="91" customWidth="1"/>
    <col min="2060" max="2060" width="18" style="91" customWidth="1"/>
    <col min="2061" max="2304" width="9.140625" style="91"/>
    <col min="2305" max="2305" width="6.5703125" style="91" customWidth="1"/>
    <col min="2306" max="2306" width="22.28515625" style="91" customWidth="1"/>
    <col min="2307" max="2307" width="36.140625" style="91" customWidth="1"/>
    <col min="2308" max="2308" width="43.28515625" style="91" customWidth="1"/>
    <col min="2309" max="2309" width="14.42578125" style="91" customWidth="1"/>
    <col min="2310" max="2310" width="17.5703125" style="91" customWidth="1"/>
    <col min="2311" max="2311" width="15.140625" style="91" customWidth="1"/>
    <col min="2312" max="2312" width="20.140625" style="91" customWidth="1"/>
    <col min="2313" max="2313" width="59.7109375" style="91" customWidth="1"/>
    <col min="2314" max="2314" width="33.7109375" style="91" customWidth="1"/>
    <col min="2315" max="2315" width="17.140625" style="91" customWidth="1"/>
    <col min="2316" max="2316" width="18" style="91" customWidth="1"/>
    <col min="2317" max="2560" width="9.140625" style="91"/>
    <col min="2561" max="2561" width="6.5703125" style="91" customWidth="1"/>
    <col min="2562" max="2562" width="22.28515625" style="91" customWidth="1"/>
    <col min="2563" max="2563" width="36.140625" style="91" customWidth="1"/>
    <col min="2564" max="2564" width="43.28515625" style="91" customWidth="1"/>
    <col min="2565" max="2565" width="14.42578125" style="91" customWidth="1"/>
    <col min="2566" max="2566" width="17.5703125" style="91" customWidth="1"/>
    <col min="2567" max="2567" width="15.140625" style="91" customWidth="1"/>
    <col min="2568" max="2568" width="20.140625" style="91" customWidth="1"/>
    <col min="2569" max="2569" width="59.7109375" style="91" customWidth="1"/>
    <col min="2570" max="2570" width="33.7109375" style="91" customWidth="1"/>
    <col min="2571" max="2571" width="17.140625" style="91" customWidth="1"/>
    <col min="2572" max="2572" width="18" style="91" customWidth="1"/>
    <col min="2573" max="2816" width="9.140625" style="91"/>
    <col min="2817" max="2817" width="6.5703125" style="91" customWidth="1"/>
    <col min="2818" max="2818" width="22.28515625" style="91" customWidth="1"/>
    <col min="2819" max="2819" width="36.140625" style="91" customWidth="1"/>
    <col min="2820" max="2820" width="43.28515625" style="91" customWidth="1"/>
    <col min="2821" max="2821" width="14.42578125" style="91" customWidth="1"/>
    <col min="2822" max="2822" width="17.5703125" style="91" customWidth="1"/>
    <col min="2823" max="2823" width="15.140625" style="91" customWidth="1"/>
    <col min="2824" max="2824" width="20.140625" style="91" customWidth="1"/>
    <col min="2825" max="2825" width="59.7109375" style="91" customWidth="1"/>
    <col min="2826" max="2826" width="33.7109375" style="91" customWidth="1"/>
    <col min="2827" max="2827" width="17.140625" style="91" customWidth="1"/>
    <col min="2828" max="2828" width="18" style="91" customWidth="1"/>
    <col min="2829" max="3072" width="9.140625" style="91"/>
    <col min="3073" max="3073" width="6.5703125" style="91" customWidth="1"/>
    <col min="3074" max="3074" width="22.28515625" style="91" customWidth="1"/>
    <col min="3075" max="3075" width="36.140625" style="91" customWidth="1"/>
    <col min="3076" max="3076" width="43.28515625" style="91" customWidth="1"/>
    <col min="3077" max="3077" width="14.42578125" style="91" customWidth="1"/>
    <col min="3078" max="3078" width="17.5703125" style="91" customWidth="1"/>
    <col min="3079" max="3079" width="15.140625" style="91" customWidth="1"/>
    <col min="3080" max="3080" width="20.140625" style="91" customWidth="1"/>
    <col min="3081" max="3081" width="59.7109375" style="91" customWidth="1"/>
    <col min="3082" max="3082" width="33.7109375" style="91" customWidth="1"/>
    <col min="3083" max="3083" width="17.140625" style="91" customWidth="1"/>
    <col min="3084" max="3084" width="18" style="91" customWidth="1"/>
    <col min="3085" max="3328" width="9.140625" style="91"/>
    <col min="3329" max="3329" width="6.5703125" style="91" customWidth="1"/>
    <col min="3330" max="3330" width="22.28515625" style="91" customWidth="1"/>
    <col min="3331" max="3331" width="36.140625" style="91" customWidth="1"/>
    <col min="3332" max="3332" width="43.28515625" style="91" customWidth="1"/>
    <col min="3333" max="3333" width="14.42578125" style="91" customWidth="1"/>
    <col min="3334" max="3334" width="17.5703125" style="91" customWidth="1"/>
    <col min="3335" max="3335" width="15.140625" style="91" customWidth="1"/>
    <col min="3336" max="3336" width="20.140625" style="91" customWidth="1"/>
    <col min="3337" max="3337" width="59.7109375" style="91" customWidth="1"/>
    <col min="3338" max="3338" width="33.7109375" style="91" customWidth="1"/>
    <col min="3339" max="3339" width="17.140625" style="91" customWidth="1"/>
    <col min="3340" max="3340" width="18" style="91" customWidth="1"/>
    <col min="3341" max="3584" width="9.140625" style="91"/>
    <col min="3585" max="3585" width="6.5703125" style="91" customWidth="1"/>
    <col min="3586" max="3586" width="22.28515625" style="91" customWidth="1"/>
    <col min="3587" max="3587" width="36.140625" style="91" customWidth="1"/>
    <col min="3588" max="3588" width="43.28515625" style="91" customWidth="1"/>
    <col min="3589" max="3589" width="14.42578125" style="91" customWidth="1"/>
    <col min="3590" max="3590" width="17.5703125" style="91" customWidth="1"/>
    <col min="3591" max="3591" width="15.140625" style="91" customWidth="1"/>
    <col min="3592" max="3592" width="20.140625" style="91" customWidth="1"/>
    <col min="3593" max="3593" width="59.7109375" style="91" customWidth="1"/>
    <col min="3594" max="3594" width="33.7109375" style="91" customWidth="1"/>
    <col min="3595" max="3595" width="17.140625" style="91" customWidth="1"/>
    <col min="3596" max="3596" width="18" style="91" customWidth="1"/>
    <col min="3597" max="3840" width="9.140625" style="91"/>
    <col min="3841" max="3841" width="6.5703125" style="91" customWidth="1"/>
    <col min="3842" max="3842" width="22.28515625" style="91" customWidth="1"/>
    <col min="3843" max="3843" width="36.140625" style="91" customWidth="1"/>
    <col min="3844" max="3844" width="43.28515625" style="91" customWidth="1"/>
    <col min="3845" max="3845" width="14.42578125" style="91" customWidth="1"/>
    <col min="3846" max="3846" width="17.5703125" style="91" customWidth="1"/>
    <col min="3847" max="3847" width="15.140625" style="91" customWidth="1"/>
    <col min="3848" max="3848" width="20.140625" style="91" customWidth="1"/>
    <col min="3849" max="3849" width="59.7109375" style="91" customWidth="1"/>
    <col min="3850" max="3850" width="33.7109375" style="91" customWidth="1"/>
    <col min="3851" max="3851" width="17.140625" style="91" customWidth="1"/>
    <col min="3852" max="3852" width="18" style="91" customWidth="1"/>
    <col min="3853" max="4096" width="9.140625" style="91"/>
    <col min="4097" max="4097" width="6.5703125" style="91" customWidth="1"/>
    <col min="4098" max="4098" width="22.28515625" style="91" customWidth="1"/>
    <col min="4099" max="4099" width="36.140625" style="91" customWidth="1"/>
    <col min="4100" max="4100" width="43.28515625" style="91" customWidth="1"/>
    <col min="4101" max="4101" width="14.42578125" style="91" customWidth="1"/>
    <col min="4102" max="4102" width="17.5703125" style="91" customWidth="1"/>
    <col min="4103" max="4103" width="15.140625" style="91" customWidth="1"/>
    <col min="4104" max="4104" width="20.140625" style="91" customWidth="1"/>
    <col min="4105" max="4105" width="59.7109375" style="91" customWidth="1"/>
    <col min="4106" max="4106" width="33.7109375" style="91" customWidth="1"/>
    <col min="4107" max="4107" width="17.140625" style="91" customWidth="1"/>
    <col min="4108" max="4108" width="18" style="91" customWidth="1"/>
    <col min="4109" max="4352" width="9.140625" style="91"/>
    <col min="4353" max="4353" width="6.5703125" style="91" customWidth="1"/>
    <col min="4354" max="4354" width="22.28515625" style="91" customWidth="1"/>
    <col min="4355" max="4355" width="36.140625" style="91" customWidth="1"/>
    <col min="4356" max="4356" width="43.28515625" style="91" customWidth="1"/>
    <col min="4357" max="4357" width="14.42578125" style="91" customWidth="1"/>
    <col min="4358" max="4358" width="17.5703125" style="91" customWidth="1"/>
    <col min="4359" max="4359" width="15.140625" style="91" customWidth="1"/>
    <col min="4360" max="4360" width="20.140625" style="91" customWidth="1"/>
    <col min="4361" max="4361" width="59.7109375" style="91" customWidth="1"/>
    <col min="4362" max="4362" width="33.7109375" style="91" customWidth="1"/>
    <col min="4363" max="4363" width="17.140625" style="91" customWidth="1"/>
    <col min="4364" max="4364" width="18" style="91" customWidth="1"/>
    <col min="4365" max="4608" width="9.140625" style="91"/>
    <col min="4609" max="4609" width="6.5703125" style="91" customWidth="1"/>
    <col min="4610" max="4610" width="22.28515625" style="91" customWidth="1"/>
    <col min="4611" max="4611" width="36.140625" style="91" customWidth="1"/>
    <col min="4612" max="4612" width="43.28515625" style="91" customWidth="1"/>
    <col min="4613" max="4613" width="14.42578125" style="91" customWidth="1"/>
    <col min="4614" max="4614" width="17.5703125" style="91" customWidth="1"/>
    <col min="4615" max="4615" width="15.140625" style="91" customWidth="1"/>
    <col min="4616" max="4616" width="20.140625" style="91" customWidth="1"/>
    <col min="4617" max="4617" width="59.7109375" style="91" customWidth="1"/>
    <col min="4618" max="4618" width="33.7109375" style="91" customWidth="1"/>
    <col min="4619" max="4619" width="17.140625" style="91" customWidth="1"/>
    <col min="4620" max="4620" width="18" style="91" customWidth="1"/>
    <col min="4621" max="4864" width="9.140625" style="91"/>
    <col min="4865" max="4865" width="6.5703125" style="91" customWidth="1"/>
    <col min="4866" max="4866" width="22.28515625" style="91" customWidth="1"/>
    <col min="4867" max="4867" width="36.140625" style="91" customWidth="1"/>
    <col min="4868" max="4868" width="43.28515625" style="91" customWidth="1"/>
    <col min="4869" max="4869" width="14.42578125" style="91" customWidth="1"/>
    <col min="4870" max="4870" width="17.5703125" style="91" customWidth="1"/>
    <col min="4871" max="4871" width="15.140625" style="91" customWidth="1"/>
    <col min="4872" max="4872" width="20.140625" style="91" customWidth="1"/>
    <col min="4873" max="4873" width="59.7109375" style="91" customWidth="1"/>
    <col min="4874" max="4874" width="33.7109375" style="91" customWidth="1"/>
    <col min="4875" max="4875" width="17.140625" style="91" customWidth="1"/>
    <col min="4876" max="4876" width="18" style="91" customWidth="1"/>
    <col min="4877" max="5120" width="9.140625" style="91"/>
    <col min="5121" max="5121" width="6.5703125" style="91" customWidth="1"/>
    <col min="5122" max="5122" width="22.28515625" style="91" customWidth="1"/>
    <col min="5123" max="5123" width="36.140625" style="91" customWidth="1"/>
    <col min="5124" max="5124" width="43.28515625" style="91" customWidth="1"/>
    <col min="5125" max="5125" width="14.42578125" style="91" customWidth="1"/>
    <col min="5126" max="5126" width="17.5703125" style="91" customWidth="1"/>
    <col min="5127" max="5127" width="15.140625" style="91" customWidth="1"/>
    <col min="5128" max="5128" width="20.140625" style="91" customWidth="1"/>
    <col min="5129" max="5129" width="59.7109375" style="91" customWidth="1"/>
    <col min="5130" max="5130" width="33.7109375" style="91" customWidth="1"/>
    <col min="5131" max="5131" width="17.140625" style="91" customWidth="1"/>
    <col min="5132" max="5132" width="18" style="91" customWidth="1"/>
    <col min="5133" max="5376" width="9.140625" style="91"/>
    <col min="5377" max="5377" width="6.5703125" style="91" customWidth="1"/>
    <col min="5378" max="5378" width="22.28515625" style="91" customWidth="1"/>
    <col min="5379" max="5379" width="36.140625" style="91" customWidth="1"/>
    <col min="5380" max="5380" width="43.28515625" style="91" customWidth="1"/>
    <col min="5381" max="5381" width="14.42578125" style="91" customWidth="1"/>
    <col min="5382" max="5382" width="17.5703125" style="91" customWidth="1"/>
    <col min="5383" max="5383" width="15.140625" style="91" customWidth="1"/>
    <col min="5384" max="5384" width="20.140625" style="91" customWidth="1"/>
    <col min="5385" max="5385" width="59.7109375" style="91" customWidth="1"/>
    <col min="5386" max="5386" width="33.7109375" style="91" customWidth="1"/>
    <col min="5387" max="5387" width="17.140625" style="91" customWidth="1"/>
    <col min="5388" max="5388" width="18" style="91" customWidth="1"/>
    <col min="5389" max="5632" width="9.140625" style="91"/>
    <col min="5633" max="5633" width="6.5703125" style="91" customWidth="1"/>
    <col min="5634" max="5634" width="22.28515625" style="91" customWidth="1"/>
    <col min="5635" max="5635" width="36.140625" style="91" customWidth="1"/>
    <col min="5636" max="5636" width="43.28515625" style="91" customWidth="1"/>
    <col min="5637" max="5637" width="14.42578125" style="91" customWidth="1"/>
    <col min="5638" max="5638" width="17.5703125" style="91" customWidth="1"/>
    <col min="5639" max="5639" width="15.140625" style="91" customWidth="1"/>
    <col min="5640" max="5640" width="20.140625" style="91" customWidth="1"/>
    <col min="5641" max="5641" width="59.7109375" style="91" customWidth="1"/>
    <col min="5642" max="5642" width="33.7109375" style="91" customWidth="1"/>
    <col min="5643" max="5643" width="17.140625" style="91" customWidth="1"/>
    <col min="5644" max="5644" width="18" style="91" customWidth="1"/>
    <col min="5645" max="5888" width="9.140625" style="91"/>
    <col min="5889" max="5889" width="6.5703125" style="91" customWidth="1"/>
    <col min="5890" max="5890" width="22.28515625" style="91" customWidth="1"/>
    <col min="5891" max="5891" width="36.140625" style="91" customWidth="1"/>
    <col min="5892" max="5892" width="43.28515625" style="91" customWidth="1"/>
    <col min="5893" max="5893" width="14.42578125" style="91" customWidth="1"/>
    <col min="5894" max="5894" width="17.5703125" style="91" customWidth="1"/>
    <col min="5895" max="5895" width="15.140625" style="91" customWidth="1"/>
    <col min="5896" max="5896" width="20.140625" style="91" customWidth="1"/>
    <col min="5897" max="5897" width="59.7109375" style="91" customWidth="1"/>
    <col min="5898" max="5898" width="33.7109375" style="91" customWidth="1"/>
    <col min="5899" max="5899" width="17.140625" style="91" customWidth="1"/>
    <col min="5900" max="5900" width="18" style="91" customWidth="1"/>
    <col min="5901" max="6144" width="9.140625" style="91"/>
    <col min="6145" max="6145" width="6.5703125" style="91" customWidth="1"/>
    <col min="6146" max="6146" width="22.28515625" style="91" customWidth="1"/>
    <col min="6147" max="6147" width="36.140625" style="91" customWidth="1"/>
    <col min="6148" max="6148" width="43.28515625" style="91" customWidth="1"/>
    <col min="6149" max="6149" width="14.42578125" style="91" customWidth="1"/>
    <col min="6150" max="6150" width="17.5703125" style="91" customWidth="1"/>
    <col min="6151" max="6151" width="15.140625" style="91" customWidth="1"/>
    <col min="6152" max="6152" width="20.140625" style="91" customWidth="1"/>
    <col min="6153" max="6153" width="59.7109375" style="91" customWidth="1"/>
    <col min="6154" max="6154" width="33.7109375" style="91" customWidth="1"/>
    <col min="6155" max="6155" width="17.140625" style="91" customWidth="1"/>
    <col min="6156" max="6156" width="18" style="91" customWidth="1"/>
    <col min="6157" max="6400" width="9.140625" style="91"/>
    <col min="6401" max="6401" width="6.5703125" style="91" customWidth="1"/>
    <col min="6402" max="6402" width="22.28515625" style="91" customWidth="1"/>
    <col min="6403" max="6403" width="36.140625" style="91" customWidth="1"/>
    <col min="6404" max="6404" width="43.28515625" style="91" customWidth="1"/>
    <col min="6405" max="6405" width="14.42578125" style="91" customWidth="1"/>
    <col min="6406" max="6406" width="17.5703125" style="91" customWidth="1"/>
    <col min="6407" max="6407" width="15.140625" style="91" customWidth="1"/>
    <col min="6408" max="6408" width="20.140625" style="91" customWidth="1"/>
    <col min="6409" max="6409" width="59.7109375" style="91" customWidth="1"/>
    <col min="6410" max="6410" width="33.7109375" style="91" customWidth="1"/>
    <col min="6411" max="6411" width="17.140625" style="91" customWidth="1"/>
    <col min="6412" max="6412" width="18" style="91" customWidth="1"/>
    <col min="6413" max="6656" width="9.140625" style="91"/>
    <col min="6657" max="6657" width="6.5703125" style="91" customWidth="1"/>
    <col min="6658" max="6658" width="22.28515625" style="91" customWidth="1"/>
    <col min="6659" max="6659" width="36.140625" style="91" customWidth="1"/>
    <col min="6660" max="6660" width="43.28515625" style="91" customWidth="1"/>
    <col min="6661" max="6661" width="14.42578125" style="91" customWidth="1"/>
    <col min="6662" max="6662" width="17.5703125" style="91" customWidth="1"/>
    <col min="6663" max="6663" width="15.140625" style="91" customWidth="1"/>
    <col min="6664" max="6664" width="20.140625" style="91" customWidth="1"/>
    <col min="6665" max="6665" width="59.7109375" style="91" customWidth="1"/>
    <col min="6666" max="6666" width="33.7109375" style="91" customWidth="1"/>
    <col min="6667" max="6667" width="17.140625" style="91" customWidth="1"/>
    <col min="6668" max="6668" width="18" style="91" customWidth="1"/>
    <col min="6669" max="6912" width="9.140625" style="91"/>
    <col min="6913" max="6913" width="6.5703125" style="91" customWidth="1"/>
    <col min="6914" max="6914" width="22.28515625" style="91" customWidth="1"/>
    <col min="6915" max="6915" width="36.140625" style="91" customWidth="1"/>
    <col min="6916" max="6916" width="43.28515625" style="91" customWidth="1"/>
    <col min="6917" max="6917" width="14.42578125" style="91" customWidth="1"/>
    <col min="6918" max="6918" width="17.5703125" style="91" customWidth="1"/>
    <col min="6919" max="6919" width="15.140625" style="91" customWidth="1"/>
    <col min="6920" max="6920" width="20.140625" style="91" customWidth="1"/>
    <col min="6921" max="6921" width="59.7109375" style="91" customWidth="1"/>
    <col min="6922" max="6922" width="33.7109375" style="91" customWidth="1"/>
    <col min="6923" max="6923" width="17.140625" style="91" customWidth="1"/>
    <col min="6924" max="6924" width="18" style="91" customWidth="1"/>
    <col min="6925" max="7168" width="9.140625" style="91"/>
    <col min="7169" max="7169" width="6.5703125" style="91" customWidth="1"/>
    <col min="7170" max="7170" width="22.28515625" style="91" customWidth="1"/>
    <col min="7171" max="7171" width="36.140625" style="91" customWidth="1"/>
    <col min="7172" max="7172" width="43.28515625" style="91" customWidth="1"/>
    <col min="7173" max="7173" width="14.42578125" style="91" customWidth="1"/>
    <col min="7174" max="7174" width="17.5703125" style="91" customWidth="1"/>
    <col min="7175" max="7175" width="15.140625" style="91" customWidth="1"/>
    <col min="7176" max="7176" width="20.140625" style="91" customWidth="1"/>
    <col min="7177" max="7177" width="59.7109375" style="91" customWidth="1"/>
    <col min="7178" max="7178" width="33.7109375" style="91" customWidth="1"/>
    <col min="7179" max="7179" width="17.140625" style="91" customWidth="1"/>
    <col min="7180" max="7180" width="18" style="91" customWidth="1"/>
    <col min="7181" max="7424" width="9.140625" style="91"/>
    <col min="7425" max="7425" width="6.5703125" style="91" customWidth="1"/>
    <col min="7426" max="7426" width="22.28515625" style="91" customWidth="1"/>
    <col min="7427" max="7427" width="36.140625" style="91" customWidth="1"/>
    <col min="7428" max="7428" width="43.28515625" style="91" customWidth="1"/>
    <col min="7429" max="7429" width="14.42578125" style="91" customWidth="1"/>
    <col min="7430" max="7430" width="17.5703125" style="91" customWidth="1"/>
    <col min="7431" max="7431" width="15.140625" style="91" customWidth="1"/>
    <col min="7432" max="7432" width="20.140625" style="91" customWidth="1"/>
    <col min="7433" max="7433" width="59.7109375" style="91" customWidth="1"/>
    <col min="7434" max="7434" width="33.7109375" style="91" customWidth="1"/>
    <col min="7435" max="7435" width="17.140625" style="91" customWidth="1"/>
    <col min="7436" max="7436" width="18" style="91" customWidth="1"/>
    <col min="7437" max="7680" width="9.140625" style="91"/>
    <col min="7681" max="7681" width="6.5703125" style="91" customWidth="1"/>
    <col min="7682" max="7682" width="22.28515625" style="91" customWidth="1"/>
    <col min="7683" max="7683" width="36.140625" style="91" customWidth="1"/>
    <col min="7684" max="7684" width="43.28515625" style="91" customWidth="1"/>
    <col min="7685" max="7685" width="14.42578125" style="91" customWidth="1"/>
    <col min="7686" max="7686" width="17.5703125" style="91" customWidth="1"/>
    <col min="7687" max="7687" width="15.140625" style="91" customWidth="1"/>
    <col min="7688" max="7688" width="20.140625" style="91" customWidth="1"/>
    <col min="7689" max="7689" width="59.7109375" style="91" customWidth="1"/>
    <col min="7690" max="7690" width="33.7109375" style="91" customWidth="1"/>
    <col min="7691" max="7691" width="17.140625" style="91" customWidth="1"/>
    <col min="7692" max="7692" width="18" style="91" customWidth="1"/>
    <col min="7693" max="7936" width="9.140625" style="91"/>
    <col min="7937" max="7937" width="6.5703125" style="91" customWidth="1"/>
    <col min="7938" max="7938" width="22.28515625" style="91" customWidth="1"/>
    <col min="7939" max="7939" width="36.140625" style="91" customWidth="1"/>
    <col min="7940" max="7940" width="43.28515625" style="91" customWidth="1"/>
    <col min="7941" max="7941" width="14.42578125" style="91" customWidth="1"/>
    <col min="7942" max="7942" width="17.5703125" style="91" customWidth="1"/>
    <col min="7943" max="7943" width="15.140625" style="91" customWidth="1"/>
    <col min="7944" max="7944" width="20.140625" style="91" customWidth="1"/>
    <col min="7945" max="7945" width="59.7109375" style="91" customWidth="1"/>
    <col min="7946" max="7946" width="33.7109375" style="91" customWidth="1"/>
    <col min="7947" max="7947" width="17.140625" style="91" customWidth="1"/>
    <col min="7948" max="7948" width="18" style="91" customWidth="1"/>
    <col min="7949" max="8192" width="9.140625" style="91"/>
    <col min="8193" max="8193" width="6.5703125" style="91" customWidth="1"/>
    <col min="8194" max="8194" width="22.28515625" style="91" customWidth="1"/>
    <col min="8195" max="8195" width="36.140625" style="91" customWidth="1"/>
    <col min="8196" max="8196" width="43.28515625" style="91" customWidth="1"/>
    <col min="8197" max="8197" width="14.42578125" style="91" customWidth="1"/>
    <col min="8198" max="8198" width="17.5703125" style="91" customWidth="1"/>
    <col min="8199" max="8199" width="15.140625" style="91" customWidth="1"/>
    <col min="8200" max="8200" width="20.140625" style="91" customWidth="1"/>
    <col min="8201" max="8201" width="59.7109375" style="91" customWidth="1"/>
    <col min="8202" max="8202" width="33.7109375" style="91" customWidth="1"/>
    <col min="8203" max="8203" width="17.140625" style="91" customWidth="1"/>
    <col min="8204" max="8204" width="18" style="91" customWidth="1"/>
    <col min="8205" max="8448" width="9.140625" style="91"/>
    <col min="8449" max="8449" width="6.5703125" style="91" customWidth="1"/>
    <col min="8450" max="8450" width="22.28515625" style="91" customWidth="1"/>
    <col min="8451" max="8451" width="36.140625" style="91" customWidth="1"/>
    <col min="8452" max="8452" width="43.28515625" style="91" customWidth="1"/>
    <col min="8453" max="8453" width="14.42578125" style="91" customWidth="1"/>
    <col min="8454" max="8454" width="17.5703125" style="91" customWidth="1"/>
    <col min="8455" max="8455" width="15.140625" style="91" customWidth="1"/>
    <col min="8456" max="8456" width="20.140625" style="91" customWidth="1"/>
    <col min="8457" max="8457" width="59.7109375" style="91" customWidth="1"/>
    <col min="8458" max="8458" width="33.7109375" style="91" customWidth="1"/>
    <col min="8459" max="8459" width="17.140625" style="91" customWidth="1"/>
    <col min="8460" max="8460" width="18" style="91" customWidth="1"/>
    <col min="8461" max="8704" width="9.140625" style="91"/>
    <col min="8705" max="8705" width="6.5703125" style="91" customWidth="1"/>
    <col min="8706" max="8706" width="22.28515625" style="91" customWidth="1"/>
    <col min="8707" max="8707" width="36.140625" style="91" customWidth="1"/>
    <col min="8708" max="8708" width="43.28515625" style="91" customWidth="1"/>
    <col min="8709" max="8709" width="14.42578125" style="91" customWidth="1"/>
    <col min="8710" max="8710" width="17.5703125" style="91" customWidth="1"/>
    <col min="8711" max="8711" width="15.140625" style="91" customWidth="1"/>
    <col min="8712" max="8712" width="20.140625" style="91" customWidth="1"/>
    <col min="8713" max="8713" width="59.7109375" style="91" customWidth="1"/>
    <col min="8714" max="8714" width="33.7109375" style="91" customWidth="1"/>
    <col min="8715" max="8715" width="17.140625" style="91" customWidth="1"/>
    <col min="8716" max="8716" width="18" style="91" customWidth="1"/>
    <col min="8717" max="8960" width="9.140625" style="91"/>
    <col min="8961" max="8961" width="6.5703125" style="91" customWidth="1"/>
    <col min="8962" max="8962" width="22.28515625" style="91" customWidth="1"/>
    <col min="8963" max="8963" width="36.140625" style="91" customWidth="1"/>
    <col min="8964" max="8964" width="43.28515625" style="91" customWidth="1"/>
    <col min="8965" max="8965" width="14.42578125" style="91" customWidth="1"/>
    <col min="8966" max="8966" width="17.5703125" style="91" customWidth="1"/>
    <col min="8967" max="8967" width="15.140625" style="91" customWidth="1"/>
    <col min="8968" max="8968" width="20.140625" style="91" customWidth="1"/>
    <col min="8969" max="8969" width="59.7109375" style="91" customWidth="1"/>
    <col min="8970" max="8970" width="33.7109375" style="91" customWidth="1"/>
    <col min="8971" max="8971" width="17.140625" style="91" customWidth="1"/>
    <col min="8972" max="8972" width="18" style="91" customWidth="1"/>
    <col min="8973" max="9216" width="9.140625" style="91"/>
    <col min="9217" max="9217" width="6.5703125" style="91" customWidth="1"/>
    <col min="9218" max="9218" width="22.28515625" style="91" customWidth="1"/>
    <col min="9219" max="9219" width="36.140625" style="91" customWidth="1"/>
    <col min="9220" max="9220" width="43.28515625" style="91" customWidth="1"/>
    <col min="9221" max="9221" width="14.42578125" style="91" customWidth="1"/>
    <col min="9222" max="9222" width="17.5703125" style="91" customWidth="1"/>
    <col min="9223" max="9223" width="15.140625" style="91" customWidth="1"/>
    <col min="9224" max="9224" width="20.140625" style="91" customWidth="1"/>
    <col min="9225" max="9225" width="59.7109375" style="91" customWidth="1"/>
    <col min="9226" max="9226" width="33.7109375" style="91" customWidth="1"/>
    <col min="9227" max="9227" width="17.140625" style="91" customWidth="1"/>
    <col min="9228" max="9228" width="18" style="91" customWidth="1"/>
    <col min="9229" max="9472" width="9.140625" style="91"/>
    <col min="9473" max="9473" width="6.5703125" style="91" customWidth="1"/>
    <col min="9474" max="9474" width="22.28515625" style="91" customWidth="1"/>
    <col min="9475" max="9475" width="36.140625" style="91" customWidth="1"/>
    <col min="9476" max="9476" width="43.28515625" style="91" customWidth="1"/>
    <col min="9477" max="9477" width="14.42578125" style="91" customWidth="1"/>
    <col min="9478" max="9478" width="17.5703125" style="91" customWidth="1"/>
    <col min="9479" max="9479" width="15.140625" style="91" customWidth="1"/>
    <col min="9480" max="9480" width="20.140625" style="91" customWidth="1"/>
    <col min="9481" max="9481" width="59.7109375" style="91" customWidth="1"/>
    <col min="9482" max="9482" width="33.7109375" style="91" customWidth="1"/>
    <col min="9483" max="9483" width="17.140625" style="91" customWidth="1"/>
    <col min="9484" max="9484" width="18" style="91" customWidth="1"/>
    <col min="9485" max="9728" width="9.140625" style="91"/>
    <col min="9729" max="9729" width="6.5703125" style="91" customWidth="1"/>
    <col min="9730" max="9730" width="22.28515625" style="91" customWidth="1"/>
    <col min="9731" max="9731" width="36.140625" style="91" customWidth="1"/>
    <col min="9732" max="9732" width="43.28515625" style="91" customWidth="1"/>
    <col min="9733" max="9733" width="14.42578125" style="91" customWidth="1"/>
    <col min="9734" max="9734" width="17.5703125" style="91" customWidth="1"/>
    <col min="9735" max="9735" width="15.140625" style="91" customWidth="1"/>
    <col min="9736" max="9736" width="20.140625" style="91" customWidth="1"/>
    <col min="9737" max="9737" width="59.7109375" style="91" customWidth="1"/>
    <col min="9738" max="9738" width="33.7109375" style="91" customWidth="1"/>
    <col min="9739" max="9739" width="17.140625" style="91" customWidth="1"/>
    <col min="9740" max="9740" width="18" style="91" customWidth="1"/>
    <col min="9741" max="9984" width="9.140625" style="91"/>
    <col min="9985" max="9985" width="6.5703125" style="91" customWidth="1"/>
    <col min="9986" max="9986" width="22.28515625" style="91" customWidth="1"/>
    <col min="9987" max="9987" width="36.140625" style="91" customWidth="1"/>
    <col min="9988" max="9988" width="43.28515625" style="91" customWidth="1"/>
    <col min="9989" max="9989" width="14.42578125" style="91" customWidth="1"/>
    <col min="9990" max="9990" width="17.5703125" style="91" customWidth="1"/>
    <col min="9991" max="9991" width="15.140625" style="91" customWidth="1"/>
    <col min="9992" max="9992" width="20.140625" style="91" customWidth="1"/>
    <col min="9993" max="9993" width="59.7109375" style="91" customWidth="1"/>
    <col min="9994" max="9994" width="33.7109375" style="91" customWidth="1"/>
    <col min="9995" max="9995" width="17.140625" style="91" customWidth="1"/>
    <col min="9996" max="9996" width="18" style="91" customWidth="1"/>
    <col min="9997" max="10240" width="9.140625" style="91"/>
    <col min="10241" max="10241" width="6.5703125" style="91" customWidth="1"/>
    <col min="10242" max="10242" width="22.28515625" style="91" customWidth="1"/>
    <col min="10243" max="10243" width="36.140625" style="91" customWidth="1"/>
    <col min="10244" max="10244" width="43.28515625" style="91" customWidth="1"/>
    <col min="10245" max="10245" width="14.42578125" style="91" customWidth="1"/>
    <col min="10246" max="10246" width="17.5703125" style="91" customWidth="1"/>
    <col min="10247" max="10247" width="15.140625" style="91" customWidth="1"/>
    <col min="10248" max="10248" width="20.140625" style="91" customWidth="1"/>
    <col min="10249" max="10249" width="59.7109375" style="91" customWidth="1"/>
    <col min="10250" max="10250" width="33.7109375" style="91" customWidth="1"/>
    <col min="10251" max="10251" width="17.140625" style="91" customWidth="1"/>
    <col min="10252" max="10252" width="18" style="91" customWidth="1"/>
    <col min="10253" max="10496" width="9.140625" style="91"/>
    <col min="10497" max="10497" width="6.5703125" style="91" customWidth="1"/>
    <col min="10498" max="10498" width="22.28515625" style="91" customWidth="1"/>
    <col min="10499" max="10499" width="36.140625" style="91" customWidth="1"/>
    <col min="10500" max="10500" width="43.28515625" style="91" customWidth="1"/>
    <col min="10501" max="10501" width="14.42578125" style="91" customWidth="1"/>
    <col min="10502" max="10502" width="17.5703125" style="91" customWidth="1"/>
    <col min="10503" max="10503" width="15.140625" style="91" customWidth="1"/>
    <col min="10504" max="10504" width="20.140625" style="91" customWidth="1"/>
    <col min="10505" max="10505" width="59.7109375" style="91" customWidth="1"/>
    <col min="10506" max="10506" width="33.7109375" style="91" customWidth="1"/>
    <col min="10507" max="10507" width="17.140625" style="91" customWidth="1"/>
    <col min="10508" max="10508" width="18" style="91" customWidth="1"/>
    <col min="10509" max="10752" width="9.140625" style="91"/>
    <col min="10753" max="10753" width="6.5703125" style="91" customWidth="1"/>
    <col min="10754" max="10754" width="22.28515625" style="91" customWidth="1"/>
    <col min="10755" max="10755" width="36.140625" style="91" customWidth="1"/>
    <col min="10756" max="10756" width="43.28515625" style="91" customWidth="1"/>
    <col min="10757" max="10757" width="14.42578125" style="91" customWidth="1"/>
    <col min="10758" max="10758" width="17.5703125" style="91" customWidth="1"/>
    <col min="10759" max="10759" width="15.140625" style="91" customWidth="1"/>
    <col min="10760" max="10760" width="20.140625" style="91" customWidth="1"/>
    <col min="10761" max="10761" width="59.7109375" style="91" customWidth="1"/>
    <col min="10762" max="10762" width="33.7109375" style="91" customWidth="1"/>
    <col min="10763" max="10763" width="17.140625" style="91" customWidth="1"/>
    <col min="10764" max="10764" width="18" style="91" customWidth="1"/>
    <col min="10765" max="11008" width="9.140625" style="91"/>
    <col min="11009" max="11009" width="6.5703125" style="91" customWidth="1"/>
    <col min="11010" max="11010" width="22.28515625" style="91" customWidth="1"/>
    <col min="11011" max="11011" width="36.140625" style="91" customWidth="1"/>
    <col min="11012" max="11012" width="43.28515625" style="91" customWidth="1"/>
    <col min="11013" max="11013" width="14.42578125" style="91" customWidth="1"/>
    <col min="11014" max="11014" width="17.5703125" style="91" customWidth="1"/>
    <col min="11015" max="11015" width="15.140625" style="91" customWidth="1"/>
    <col min="11016" max="11016" width="20.140625" style="91" customWidth="1"/>
    <col min="11017" max="11017" width="59.7109375" style="91" customWidth="1"/>
    <col min="11018" max="11018" width="33.7109375" style="91" customWidth="1"/>
    <col min="11019" max="11019" width="17.140625" style="91" customWidth="1"/>
    <col min="11020" max="11020" width="18" style="91" customWidth="1"/>
    <col min="11021" max="11264" width="9.140625" style="91"/>
    <col min="11265" max="11265" width="6.5703125" style="91" customWidth="1"/>
    <col min="11266" max="11266" width="22.28515625" style="91" customWidth="1"/>
    <col min="11267" max="11267" width="36.140625" style="91" customWidth="1"/>
    <col min="11268" max="11268" width="43.28515625" style="91" customWidth="1"/>
    <col min="11269" max="11269" width="14.42578125" style="91" customWidth="1"/>
    <col min="11270" max="11270" width="17.5703125" style="91" customWidth="1"/>
    <col min="11271" max="11271" width="15.140625" style="91" customWidth="1"/>
    <col min="11272" max="11272" width="20.140625" style="91" customWidth="1"/>
    <col min="11273" max="11273" width="59.7109375" style="91" customWidth="1"/>
    <col min="11274" max="11274" width="33.7109375" style="91" customWidth="1"/>
    <col min="11275" max="11275" width="17.140625" style="91" customWidth="1"/>
    <col min="11276" max="11276" width="18" style="91" customWidth="1"/>
    <col min="11277" max="11520" width="9.140625" style="91"/>
    <col min="11521" max="11521" width="6.5703125" style="91" customWidth="1"/>
    <col min="11522" max="11522" width="22.28515625" style="91" customWidth="1"/>
    <col min="11523" max="11523" width="36.140625" style="91" customWidth="1"/>
    <col min="11524" max="11524" width="43.28515625" style="91" customWidth="1"/>
    <col min="11525" max="11525" width="14.42578125" style="91" customWidth="1"/>
    <col min="11526" max="11526" width="17.5703125" style="91" customWidth="1"/>
    <col min="11527" max="11527" width="15.140625" style="91" customWidth="1"/>
    <col min="11528" max="11528" width="20.140625" style="91" customWidth="1"/>
    <col min="11529" max="11529" width="59.7109375" style="91" customWidth="1"/>
    <col min="11530" max="11530" width="33.7109375" style="91" customWidth="1"/>
    <col min="11531" max="11531" width="17.140625" style="91" customWidth="1"/>
    <col min="11532" max="11532" width="18" style="91" customWidth="1"/>
    <col min="11533" max="11776" width="9.140625" style="91"/>
    <col min="11777" max="11777" width="6.5703125" style="91" customWidth="1"/>
    <col min="11778" max="11778" width="22.28515625" style="91" customWidth="1"/>
    <col min="11779" max="11779" width="36.140625" style="91" customWidth="1"/>
    <col min="11780" max="11780" width="43.28515625" style="91" customWidth="1"/>
    <col min="11781" max="11781" width="14.42578125" style="91" customWidth="1"/>
    <col min="11782" max="11782" width="17.5703125" style="91" customWidth="1"/>
    <col min="11783" max="11783" width="15.140625" style="91" customWidth="1"/>
    <col min="11784" max="11784" width="20.140625" style="91" customWidth="1"/>
    <col min="11785" max="11785" width="59.7109375" style="91" customWidth="1"/>
    <col min="11786" max="11786" width="33.7109375" style="91" customWidth="1"/>
    <col min="11787" max="11787" width="17.140625" style="91" customWidth="1"/>
    <col min="11788" max="11788" width="18" style="91" customWidth="1"/>
    <col min="11789" max="12032" width="9.140625" style="91"/>
    <col min="12033" max="12033" width="6.5703125" style="91" customWidth="1"/>
    <col min="12034" max="12034" width="22.28515625" style="91" customWidth="1"/>
    <col min="12035" max="12035" width="36.140625" style="91" customWidth="1"/>
    <col min="12036" max="12036" width="43.28515625" style="91" customWidth="1"/>
    <col min="12037" max="12037" width="14.42578125" style="91" customWidth="1"/>
    <col min="12038" max="12038" width="17.5703125" style="91" customWidth="1"/>
    <col min="12039" max="12039" width="15.140625" style="91" customWidth="1"/>
    <col min="12040" max="12040" width="20.140625" style="91" customWidth="1"/>
    <col min="12041" max="12041" width="59.7109375" style="91" customWidth="1"/>
    <col min="12042" max="12042" width="33.7109375" style="91" customWidth="1"/>
    <col min="12043" max="12043" width="17.140625" style="91" customWidth="1"/>
    <col min="12044" max="12044" width="18" style="91" customWidth="1"/>
    <col min="12045" max="12288" width="9.140625" style="91"/>
    <col min="12289" max="12289" width="6.5703125" style="91" customWidth="1"/>
    <col min="12290" max="12290" width="22.28515625" style="91" customWidth="1"/>
    <col min="12291" max="12291" width="36.140625" style="91" customWidth="1"/>
    <col min="12292" max="12292" width="43.28515625" style="91" customWidth="1"/>
    <col min="12293" max="12293" width="14.42578125" style="91" customWidth="1"/>
    <col min="12294" max="12294" width="17.5703125" style="91" customWidth="1"/>
    <col min="12295" max="12295" width="15.140625" style="91" customWidth="1"/>
    <col min="12296" max="12296" width="20.140625" style="91" customWidth="1"/>
    <col min="12297" max="12297" width="59.7109375" style="91" customWidth="1"/>
    <col min="12298" max="12298" width="33.7109375" style="91" customWidth="1"/>
    <col min="12299" max="12299" width="17.140625" style="91" customWidth="1"/>
    <col min="12300" max="12300" width="18" style="91" customWidth="1"/>
    <col min="12301" max="12544" width="9.140625" style="91"/>
    <col min="12545" max="12545" width="6.5703125" style="91" customWidth="1"/>
    <col min="12546" max="12546" width="22.28515625" style="91" customWidth="1"/>
    <col min="12547" max="12547" width="36.140625" style="91" customWidth="1"/>
    <col min="12548" max="12548" width="43.28515625" style="91" customWidth="1"/>
    <col min="12549" max="12549" width="14.42578125" style="91" customWidth="1"/>
    <col min="12550" max="12550" width="17.5703125" style="91" customWidth="1"/>
    <col min="12551" max="12551" width="15.140625" style="91" customWidth="1"/>
    <col min="12552" max="12552" width="20.140625" style="91" customWidth="1"/>
    <col min="12553" max="12553" width="59.7109375" style="91" customWidth="1"/>
    <col min="12554" max="12554" width="33.7109375" style="91" customWidth="1"/>
    <col min="12555" max="12555" width="17.140625" style="91" customWidth="1"/>
    <col min="12556" max="12556" width="18" style="91" customWidth="1"/>
    <col min="12557" max="12800" width="9.140625" style="91"/>
    <col min="12801" max="12801" width="6.5703125" style="91" customWidth="1"/>
    <col min="12802" max="12802" width="22.28515625" style="91" customWidth="1"/>
    <col min="12803" max="12803" width="36.140625" style="91" customWidth="1"/>
    <col min="12804" max="12804" width="43.28515625" style="91" customWidth="1"/>
    <col min="12805" max="12805" width="14.42578125" style="91" customWidth="1"/>
    <col min="12806" max="12806" width="17.5703125" style="91" customWidth="1"/>
    <col min="12807" max="12807" width="15.140625" style="91" customWidth="1"/>
    <col min="12808" max="12808" width="20.140625" style="91" customWidth="1"/>
    <col min="12809" max="12809" width="59.7109375" style="91" customWidth="1"/>
    <col min="12810" max="12810" width="33.7109375" style="91" customWidth="1"/>
    <col min="12811" max="12811" width="17.140625" style="91" customWidth="1"/>
    <col min="12812" max="12812" width="18" style="91" customWidth="1"/>
    <col min="12813" max="13056" width="9.140625" style="91"/>
    <col min="13057" max="13057" width="6.5703125" style="91" customWidth="1"/>
    <col min="13058" max="13058" width="22.28515625" style="91" customWidth="1"/>
    <col min="13059" max="13059" width="36.140625" style="91" customWidth="1"/>
    <col min="13060" max="13060" width="43.28515625" style="91" customWidth="1"/>
    <col min="13061" max="13061" width="14.42578125" style="91" customWidth="1"/>
    <col min="13062" max="13062" width="17.5703125" style="91" customWidth="1"/>
    <col min="13063" max="13063" width="15.140625" style="91" customWidth="1"/>
    <col min="13064" max="13064" width="20.140625" style="91" customWidth="1"/>
    <col min="13065" max="13065" width="59.7109375" style="91" customWidth="1"/>
    <col min="13066" max="13066" width="33.7109375" style="91" customWidth="1"/>
    <col min="13067" max="13067" width="17.140625" style="91" customWidth="1"/>
    <col min="13068" max="13068" width="18" style="91" customWidth="1"/>
    <col min="13069" max="13312" width="9.140625" style="91"/>
    <col min="13313" max="13313" width="6.5703125" style="91" customWidth="1"/>
    <col min="13314" max="13314" width="22.28515625" style="91" customWidth="1"/>
    <col min="13315" max="13315" width="36.140625" style="91" customWidth="1"/>
    <col min="13316" max="13316" width="43.28515625" style="91" customWidth="1"/>
    <col min="13317" max="13317" width="14.42578125" style="91" customWidth="1"/>
    <col min="13318" max="13318" width="17.5703125" style="91" customWidth="1"/>
    <col min="13319" max="13319" width="15.140625" style="91" customWidth="1"/>
    <col min="13320" max="13320" width="20.140625" style="91" customWidth="1"/>
    <col min="13321" max="13321" width="59.7109375" style="91" customWidth="1"/>
    <col min="13322" max="13322" width="33.7109375" style="91" customWidth="1"/>
    <col min="13323" max="13323" width="17.140625" style="91" customWidth="1"/>
    <col min="13324" max="13324" width="18" style="91" customWidth="1"/>
    <col min="13325" max="13568" width="9.140625" style="91"/>
    <col min="13569" max="13569" width="6.5703125" style="91" customWidth="1"/>
    <col min="13570" max="13570" width="22.28515625" style="91" customWidth="1"/>
    <col min="13571" max="13571" width="36.140625" style="91" customWidth="1"/>
    <col min="13572" max="13572" width="43.28515625" style="91" customWidth="1"/>
    <col min="13573" max="13573" width="14.42578125" style="91" customWidth="1"/>
    <col min="13574" max="13574" width="17.5703125" style="91" customWidth="1"/>
    <col min="13575" max="13575" width="15.140625" style="91" customWidth="1"/>
    <col min="13576" max="13576" width="20.140625" style="91" customWidth="1"/>
    <col min="13577" max="13577" width="59.7109375" style="91" customWidth="1"/>
    <col min="13578" max="13578" width="33.7109375" style="91" customWidth="1"/>
    <col min="13579" max="13579" width="17.140625" style="91" customWidth="1"/>
    <col min="13580" max="13580" width="18" style="91" customWidth="1"/>
    <col min="13581" max="13824" width="9.140625" style="91"/>
    <col min="13825" max="13825" width="6.5703125" style="91" customWidth="1"/>
    <col min="13826" max="13826" width="22.28515625" style="91" customWidth="1"/>
    <col min="13827" max="13827" width="36.140625" style="91" customWidth="1"/>
    <col min="13828" max="13828" width="43.28515625" style="91" customWidth="1"/>
    <col min="13829" max="13829" width="14.42578125" style="91" customWidth="1"/>
    <col min="13830" max="13830" width="17.5703125" style="91" customWidth="1"/>
    <col min="13831" max="13831" width="15.140625" style="91" customWidth="1"/>
    <col min="13832" max="13832" width="20.140625" style="91" customWidth="1"/>
    <col min="13833" max="13833" width="59.7109375" style="91" customWidth="1"/>
    <col min="13834" max="13834" width="33.7109375" style="91" customWidth="1"/>
    <col min="13835" max="13835" width="17.140625" style="91" customWidth="1"/>
    <col min="13836" max="13836" width="18" style="91" customWidth="1"/>
    <col min="13837" max="14080" width="9.140625" style="91"/>
    <col min="14081" max="14081" width="6.5703125" style="91" customWidth="1"/>
    <col min="14082" max="14082" width="22.28515625" style="91" customWidth="1"/>
    <col min="14083" max="14083" width="36.140625" style="91" customWidth="1"/>
    <col min="14084" max="14084" width="43.28515625" style="91" customWidth="1"/>
    <col min="14085" max="14085" width="14.42578125" style="91" customWidth="1"/>
    <col min="14086" max="14086" width="17.5703125" style="91" customWidth="1"/>
    <col min="14087" max="14087" width="15.140625" style="91" customWidth="1"/>
    <col min="14088" max="14088" width="20.140625" style="91" customWidth="1"/>
    <col min="14089" max="14089" width="59.7109375" style="91" customWidth="1"/>
    <col min="14090" max="14090" width="33.7109375" style="91" customWidth="1"/>
    <col min="14091" max="14091" width="17.140625" style="91" customWidth="1"/>
    <col min="14092" max="14092" width="18" style="91" customWidth="1"/>
    <col min="14093" max="14336" width="9.140625" style="91"/>
    <col min="14337" max="14337" width="6.5703125" style="91" customWidth="1"/>
    <col min="14338" max="14338" width="22.28515625" style="91" customWidth="1"/>
    <col min="14339" max="14339" width="36.140625" style="91" customWidth="1"/>
    <col min="14340" max="14340" width="43.28515625" style="91" customWidth="1"/>
    <col min="14341" max="14341" width="14.42578125" style="91" customWidth="1"/>
    <col min="14342" max="14342" width="17.5703125" style="91" customWidth="1"/>
    <col min="14343" max="14343" width="15.140625" style="91" customWidth="1"/>
    <col min="14344" max="14344" width="20.140625" style="91" customWidth="1"/>
    <col min="14345" max="14345" width="59.7109375" style="91" customWidth="1"/>
    <col min="14346" max="14346" width="33.7109375" style="91" customWidth="1"/>
    <col min="14347" max="14347" width="17.140625" style="91" customWidth="1"/>
    <col min="14348" max="14348" width="18" style="91" customWidth="1"/>
    <col min="14349" max="14592" width="9.140625" style="91"/>
    <col min="14593" max="14593" width="6.5703125" style="91" customWidth="1"/>
    <col min="14594" max="14594" width="22.28515625" style="91" customWidth="1"/>
    <col min="14595" max="14595" width="36.140625" style="91" customWidth="1"/>
    <col min="14596" max="14596" width="43.28515625" style="91" customWidth="1"/>
    <col min="14597" max="14597" width="14.42578125" style="91" customWidth="1"/>
    <col min="14598" max="14598" width="17.5703125" style="91" customWidth="1"/>
    <col min="14599" max="14599" width="15.140625" style="91" customWidth="1"/>
    <col min="14600" max="14600" width="20.140625" style="91" customWidth="1"/>
    <col min="14601" max="14601" width="59.7109375" style="91" customWidth="1"/>
    <col min="14602" max="14602" width="33.7109375" style="91" customWidth="1"/>
    <col min="14603" max="14603" width="17.140625" style="91" customWidth="1"/>
    <col min="14604" max="14604" width="18" style="91" customWidth="1"/>
    <col min="14605" max="14848" width="9.140625" style="91"/>
    <col min="14849" max="14849" width="6.5703125" style="91" customWidth="1"/>
    <col min="14850" max="14850" width="22.28515625" style="91" customWidth="1"/>
    <col min="14851" max="14851" width="36.140625" style="91" customWidth="1"/>
    <col min="14852" max="14852" width="43.28515625" style="91" customWidth="1"/>
    <col min="14853" max="14853" width="14.42578125" style="91" customWidth="1"/>
    <col min="14854" max="14854" width="17.5703125" style="91" customWidth="1"/>
    <col min="14855" max="14855" width="15.140625" style="91" customWidth="1"/>
    <col min="14856" max="14856" width="20.140625" style="91" customWidth="1"/>
    <col min="14857" max="14857" width="59.7109375" style="91" customWidth="1"/>
    <col min="14858" max="14858" width="33.7109375" style="91" customWidth="1"/>
    <col min="14859" max="14859" width="17.140625" style="91" customWidth="1"/>
    <col min="14860" max="14860" width="18" style="91" customWidth="1"/>
    <col min="14861" max="15104" width="9.140625" style="91"/>
    <col min="15105" max="15105" width="6.5703125" style="91" customWidth="1"/>
    <col min="15106" max="15106" width="22.28515625" style="91" customWidth="1"/>
    <col min="15107" max="15107" width="36.140625" style="91" customWidth="1"/>
    <col min="15108" max="15108" width="43.28515625" style="91" customWidth="1"/>
    <col min="15109" max="15109" width="14.42578125" style="91" customWidth="1"/>
    <col min="15110" max="15110" width="17.5703125" style="91" customWidth="1"/>
    <col min="15111" max="15111" width="15.140625" style="91" customWidth="1"/>
    <col min="15112" max="15112" width="20.140625" style="91" customWidth="1"/>
    <col min="15113" max="15113" width="59.7109375" style="91" customWidth="1"/>
    <col min="15114" max="15114" width="33.7109375" style="91" customWidth="1"/>
    <col min="15115" max="15115" width="17.140625" style="91" customWidth="1"/>
    <col min="15116" max="15116" width="18" style="91" customWidth="1"/>
    <col min="15117" max="15360" width="9.140625" style="91"/>
    <col min="15361" max="15361" width="6.5703125" style="91" customWidth="1"/>
    <col min="15362" max="15362" width="22.28515625" style="91" customWidth="1"/>
    <col min="15363" max="15363" width="36.140625" style="91" customWidth="1"/>
    <col min="15364" max="15364" width="43.28515625" style="91" customWidth="1"/>
    <col min="15365" max="15365" width="14.42578125" style="91" customWidth="1"/>
    <col min="15366" max="15366" width="17.5703125" style="91" customWidth="1"/>
    <col min="15367" max="15367" width="15.140625" style="91" customWidth="1"/>
    <col min="15368" max="15368" width="20.140625" style="91" customWidth="1"/>
    <col min="15369" max="15369" width="59.7109375" style="91" customWidth="1"/>
    <col min="15370" max="15370" width="33.7109375" style="91" customWidth="1"/>
    <col min="15371" max="15371" width="17.140625" style="91" customWidth="1"/>
    <col min="15372" max="15372" width="18" style="91" customWidth="1"/>
    <col min="15373" max="15616" width="9.140625" style="91"/>
    <col min="15617" max="15617" width="6.5703125" style="91" customWidth="1"/>
    <col min="15618" max="15618" width="22.28515625" style="91" customWidth="1"/>
    <col min="15619" max="15619" width="36.140625" style="91" customWidth="1"/>
    <col min="15620" max="15620" width="43.28515625" style="91" customWidth="1"/>
    <col min="15621" max="15621" width="14.42578125" style="91" customWidth="1"/>
    <col min="15622" max="15622" width="17.5703125" style="91" customWidth="1"/>
    <col min="15623" max="15623" width="15.140625" style="91" customWidth="1"/>
    <col min="15624" max="15624" width="20.140625" style="91" customWidth="1"/>
    <col min="15625" max="15625" width="59.7109375" style="91" customWidth="1"/>
    <col min="15626" max="15626" width="33.7109375" style="91" customWidth="1"/>
    <col min="15627" max="15627" width="17.140625" style="91" customWidth="1"/>
    <col min="15628" max="15628" width="18" style="91" customWidth="1"/>
    <col min="15629" max="15872" width="9.140625" style="91"/>
    <col min="15873" max="15873" width="6.5703125" style="91" customWidth="1"/>
    <col min="15874" max="15874" width="22.28515625" style="91" customWidth="1"/>
    <col min="15875" max="15875" width="36.140625" style="91" customWidth="1"/>
    <col min="15876" max="15876" width="43.28515625" style="91" customWidth="1"/>
    <col min="15877" max="15877" width="14.42578125" style="91" customWidth="1"/>
    <col min="15878" max="15878" width="17.5703125" style="91" customWidth="1"/>
    <col min="15879" max="15879" width="15.140625" style="91" customWidth="1"/>
    <col min="15880" max="15880" width="20.140625" style="91" customWidth="1"/>
    <col min="15881" max="15881" width="59.7109375" style="91" customWidth="1"/>
    <col min="15882" max="15882" width="33.7109375" style="91" customWidth="1"/>
    <col min="15883" max="15883" width="17.140625" style="91" customWidth="1"/>
    <col min="15884" max="15884" width="18" style="91" customWidth="1"/>
    <col min="15885" max="16128" width="9.140625" style="91"/>
    <col min="16129" max="16129" width="6.5703125" style="91" customWidth="1"/>
    <col min="16130" max="16130" width="22.28515625" style="91" customWidth="1"/>
    <col min="16131" max="16131" width="36.140625" style="91" customWidth="1"/>
    <col min="16132" max="16132" width="43.28515625" style="91" customWidth="1"/>
    <col min="16133" max="16133" width="14.42578125" style="91" customWidth="1"/>
    <col min="16134" max="16134" width="17.5703125" style="91" customWidth="1"/>
    <col min="16135" max="16135" width="15.140625" style="91" customWidth="1"/>
    <col min="16136" max="16136" width="20.140625" style="91" customWidth="1"/>
    <col min="16137" max="16137" width="59.7109375" style="91" customWidth="1"/>
    <col min="16138" max="16138" width="33.7109375" style="91" customWidth="1"/>
    <col min="16139" max="16139" width="17.140625" style="91" customWidth="1"/>
    <col min="16140" max="16140" width="18" style="91" customWidth="1"/>
    <col min="16141" max="16384" width="9.140625" style="91"/>
  </cols>
  <sheetData>
    <row r="1" spans="1:17" s="80" customFormat="1" ht="18.75" x14ac:dyDescent="0.3">
      <c r="B1" s="123"/>
      <c r="J1" s="125"/>
    </row>
    <row r="2" spans="1:17" s="80" customFormat="1" ht="18.75" x14ac:dyDescent="0.3">
      <c r="A2" s="384" t="s">
        <v>71</v>
      </c>
      <c r="B2" s="384"/>
      <c r="C2" s="384"/>
      <c r="D2" s="384"/>
      <c r="E2" s="384"/>
      <c r="F2" s="384"/>
      <c r="G2" s="384"/>
      <c r="H2" s="384"/>
      <c r="I2" s="384"/>
      <c r="J2" s="126"/>
      <c r="K2" s="79"/>
      <c r="L2" s="79"/>
      <c r="M2" s="79"/>
      <c r="N2" s="79"/>
    </row>
    <row r="3" spans="1:17" s="80" customFormat="1" ht="18.75" customHeight="1" x14ac:dyDescent="0.3">
      <c r="A3" s="385" t="s">
        <v>55</v>
      </c>
      <c r="B3" s="385"/>
      <c r="C3" s="385"/>
      <c r="D3" s="385"/>
      <c r="E3" s="385"/>
      <c r="F3" s="385"/>
      <c r="G3" s="385"/>
      <c r="H3" s="385"/>
      <c r="I3" s="385"/>
      <c r="J3" s="127"/>
      <c r="K3" s="81"/>
      <c r="L3" s="81"/>
      <c r="M3" s="81"/>
      <c r="N3" s="81"/>
    </row>
    <row r="4" spans="1:17" s="80" customFormat="1" ht="18.75" customHeight="1" x14ac:dyDescent="0.3">
      <c r="A4" s="104"/>
      <c r="B4" s="104"/>
      <c r="C4" s="104"/>
      <c r="D4" s="104"/>
      <c r="E4" s="104"/>
      <c r="F4" s="104"/>
      <c r="G4" s="104"/>
      <c r="H4" s="104"/>
      <c r="I4" s="104"/>
      <c r="J4" s="128"/>
      <c r="K4" s="105"/>
      <c r="L4" s="105"/>
      <c r="M4" s="105"/>
      <c r="N4" s="105"/>
    </row>
    <row r="5" spans="1:17" s="80" customFormat="1" ht="18.75" customHeight="1" x14ac:dyDescent="0.3">
      <c r="A5" s="104"/>
      <c r="B5" s="104"/>
      <c r="C5" s="104"/>
      <c r="D5" s="104"/>
      <c r="E5" s="104"/>
      <c r="F5" s="104"/>
      <c r="G5" s="104"/>
      <c r="H5" s="104"/>
      <c r="I5" s="104"/>
      <c r="J5" s="128"/>
      <c r="K5" s="105"/>
      <c r="L5" s="105"/>
      <c r="M5" s="105"/>
      <c r="N5" s="105"/>
    </row>
    <row r="6" spans="1:17" customFormat="1" ht="78.75" x14ac:dyDescent="0.25">
      <c r="A6" s="267" t="s">
        <v>0</v>
      </c>
      <c r="B6" s="288" t="s">
        <v>1</v>
      </c>
      <c r="C6" s="288" t="s">
        <v>56</v>
      </c>
      <c r="D6" s="288" t="s">
        <v>3</v>
      </c>
      <c r="E6" s="288" t="s">
        <v>57</v>
      </c>
      <c r="F6" s="288" t="s">
        <v>536</v>
      </c>
      <c r="G6" s="288" t="s">
        <v>58</v>
      </c>
      <c r="H6" s="288" t="s">
        <v>64</v>
      </c>
      <c r="I6" s="288" t="s">
        <v>69</v>
      </c>
      <c r="J6" s="288" t="s">
        <v>59</v>
      </c>
      <c r="K6" s="288" t="s">
        <v>60</v>
      </c>
      <c r="L6" s="288" t="s">
        <v>1028</v>
      </c>
      <c r="M6" s="288" t="s">
        <v>1029</v>
      </c>
      <c r="N6" s="288" t="s">
        <v>10</v>
      </c>
      <c r="O6" s="288" t="s">
        <v>67</v>
      </c>
      <c r="P6" s="288" t="s">
        <v>12</v>
      </c>
      <c r="Q6" s="298" t="s">
        <v>13</v>
      </c>
    </row>
    <row r="7" spans="1:17" customFormat="1" ht="18.75" x14ac:dyDescent="0.25">
      <c r="A7" s="299">
        <v>1</v>
      </c>
      <c r="B7" s="300">
        <v>2</v>
      </c>
      <c r="C7" s="300">
        <v>3</v>
      </c>
      <c r="D7" s="300"/>
      <c r="E7" s="300">
        <v>5</v>
      </c>
      <c r="F7" s="300">
        <v>6</v>
      </c>
      <c r="G7" s="300">
        <v>7</v>
      </c>
      <c r="H7" s="300">
        <v>8</v>
      </c>
      <c r="I7" s="300">
        <v>9</v>
      </c>
      <c r="J7" s="300">
        <v>10</v>
      </c>
      <c r="K7" s="300">
        <v>11</v>
      </c>
      <c r="L7" s="300">
        <v>12</v>
      </c>
      <c r="M7" s="300">
        <v>13</v>
      </c>
      <c r="N7" s="300">
        <v>14</v>
      </c>
      <c r="O7" s="300">
        <v>15</v>
      </c>
      <c r="P7" s="300">
        <v>16</v>
      </c>
      <c r="Q7" s="300">
        <v>17</v>
      </c>
    </row>
    <row r="8" spans="1:17" s="101" customFormat="1" ht="101.25" customHeight="1" x14ac:dyDescent="0.3">
      <c r="A8" s="202">
        <v>1</v>
      </c>
      <c r="B8" s="111" t="s">
        <v>860</v>
      </c>
      <c r="C8" s="106" t="s">
        <v>1153</v>
      </c>
      <c r="D8" s="106" t="s">
        <v>1154</v>
      </c>
      <c r="E8" s="106" t="s">
        <v>1152</v>
      </c>
      <c r="F8" s="106" t="s">
        <v>963</v>
      </c>
      <c r="G8" s="110" t="s">
        <v>652</v>
      </c>
      <c r="H8" s="146">
        <v>1</v>
      </c>
      <c r="I8" s="110"/>
      <c r="J8" s="112">
        <v>14023</v>
      </c>
      <c r="K8" s="112">
        <v>15064067.52</v>
      </c>
      <c r="L8" s="108">
        <v>39003</v>
      </c>
      <c r="M8" s="109" t="s">
        <v>1156</v>
      </c>
      <c r="N8" s="99"/>
      <c r="O8" s="99"/>
      <c r="P8" s="99"/>
      <c r="Q8" s="99"/>
    </row>
    <row r="9" spans="1:17" s="101" customFormat="1" ht="124.5" customHeight="1" x14ac:dyDescent="0.3">
      <c r="A9" s="202">
        <v>2</v>
      </c>
      <c r="B9" s="111" t="s">
        <v>240</v>
      </c>
      <c r="C9" s="106" t="s">
        <v>1155</v>
      </c>
      <c r="D9" s="106" t="s">
        <v>655</v>
      </c>
      <c r="E9" s="106" t="s">
        <v>658</v>
      </c>
      <c r="F9" s="106" t="s">
        <v>963</v>
      </c>
      <c r="G9" s="110" t="s">
        <v>654</v>
      </c>
      <c r="H9" s="146">
        <v>1</v>
      </c>
      <c r="I9" s="110"/>
      <c r="J9" s="112">
        <v>61049</v>
      </c>
      <c r="K9" s="112">
        <v>15235952.199999999</v>
      </c>
      <c r="L9" s="108">
        <v>39003</v>
      </c>
      <c r="M9" s="109" t="s">
        <v>1157</v>
      </c>
      <c r="N9" s="99"/>
      <c r="O9" s="99"/>
      <c r="P9" s="99"/>
      <c r="Q9" s="99"/>
    </row>
    <row r="10" spans="1:17" s="101" customFormat="1" ht="150" x14ac:dyDescent="0.3">
      <c r="A10" s="202">
        <v>3</v>
      </c>
      <c r="B10" s="111" t="s">
        <v>955</v>
      </c>
      <c r="C10" s="106" t="s">
        <v>657</v>
      </c>
      <c r="D10" s="106" t="s">
        <v>1032</v>
      </c>
      <c r="E10" s="98" t="s">
        <v>658</v>
      </c>
      <c r="F10" s="106" t="s">
        <v>963</v>
      </c>
      <c r="G10" s="110" t="s">
        <v>656</v>
      </c>
      <c r="H10" s="146">
        <v>1</v>
      </c>
      <c r="I10" s="99"/>
      <c r="J10" s="112">
        <v>1154</v>
      </c>
      <c r="K10" s="112">
        <v>11724.64</v>
      </c>
      <c r="L10" s="108">
        <v>41169</v>
      </c>
      <c r="M10" s="109" t="s">
        <v>854</v>
      </c>
      <c r="N10" s="99"/>
      <c r="O10" s="109" t="s">
        <v>1447</v>
      </c>
      <c r="P10" s="107">
        <v>43132</v>
      </c>
      <c r="Q10" s="99"/>
    </row>
    <row r="11" spans="1:17" s="101" customFormat="1" ht="122.25" customHeight="1" x14ac:dyDescent="0.3">
      <c r="A11" s="202">
        <v>4</v>
      </c>
      <c r="B11" s="111" t="s">
        <v>861</v>
      </c>
      <c r="C11" s="106" t="s">
        <v>1134</v>
      </c>
      <c r="D11" s="106" t="s">
        <v>87</v>
      </c>
      <c r="E11" s="106" t="s">
        <v>653</v>
      </c>
      <c r="F11" s="106" t="s">
        <v>963</v>
      </c>
      <c r="G11" s="110" t="s">
        <v>659</v>
      </c>
      <c r="H11" s="146">
        <v>1</v>
      </c>
      <c r="I11" s="110"/>
      <c r="J11" s="112">
        <v>976</v>
      </c>
      <c r="K11" s="112">
        <v>207604.96</v>
      </c>
      <c r="L11" s="108">
        <v>39003</v>
      </c>
      <c r="M11" s="109" t="s">
        <v>1151</v>
      </c>
      <c r="N11" s="99"/>
      <c r="O11" s="118" t="s">
        <v>1593</v>
      </c>
      <c r="P11" s="99"/>
      <c r="Q11" s="99"/>
    </row>
    <row r="12" spans="1:17" s="101" customFormat="1" ht="112.5" x14ac:dyDescent="0.3">
      <c r="A12" s="97">
        <f>A11+1</f>
        <v>5</v>
      </c>
      <c r="B12" s="111" t="s">
        <v>862</v>
      </c>
      <c r="C12" s="106" t="s">
        <v>1135</v>
      </c>
      <c r="D12" s="106" t="s">
        <v>83</v>
      </c>
      <c r="E12" s="106" t="s">
        <v>653</v>
      </c>
      <c r="F12" s="106" t="s">
        <v>964</v>
      </c>
      <c r="G12" s="110" t="s">
        <v>660</v>
      </c>
      <c r="H12" s="146">
        <v>1</v>
      </c>
      <c r="I12" s="146">
        <v>1</v>
      </c>
      <c r="J12" s="112">
        <v>1787</v>
      </c>
      <c r="K12" s="112" t="s">
        <v>1899</v>
      </c>
      <c r="L12" s="108">
        <v>39003</v>
      </c>
      <c r="M12" s="109" t="s">
        <v>856</v>
      </c>
      <c r="N12" s="99"/>
      <c r="O12" s="113" t="s">
        <v>1443</v>
      </c>
      <c r="P12" s="107">
        <v>34512</v>
      </c>
      <c r="Q12" s="99"/>
    </row>
    <row r="13" spans="1:17" s="101" customFormat="1" ht="138" customHeight="1" x14ac:dyDescent="0.3">
      <c r="A13" s="202">
        <v>6</v>
      </c>
      <c r="B13" s="111" t="s">
        <v>863</v>
      </c>
      <c r="C13" s="106" t="s">
        <v>662</v>
      </c>
      <c r="D13" s="106" t="s">
        <v>663</v>
      </c>
      <c r="E13" s="106" t="s">
        <v>653</v>
      </c>
      <c r="F13" s="106" t="s">
        <v>963</v>
      </c>
      <c r="G13" s="110" t="s">
        <v>661</v>
      </c>
      <c r="H13" s="146">
        <v>1</v>
      </c>
      <c r="I13" s="146">
        <v>1</v>
      </c>
      <c r="J13" s="112">
        <v>1001</v>
      </c>
      <c r="K13" s="112" t="s">
        <v>1894</v>
      </c>
      <c r="L13" s="114">
        <v>39003</v>
      </c>
      <c r="M13" s="113" t="s">
        <v>1150</v>
      </c>
      <c r="N13" s="99"/>
      <c r="O13" s="118" t="s">
        <v>1451</v>
      </c>
      <c r="P13" s="99"/>
      <c r="Q13" s="99"/>
    </row>
    <row r="14" spans="1:17" s="101" customFormat="1" ht="93.75" x14ac:dyDescent="0.3">
      <c r="A14" s="202">
        <v>7</v>
      </c>
      <c r="B14" s="111" t="s">
        <v>868</v>
      </c>
      <c r="C14" s="106" t="s">
        <v>664</v>
      </c>
      <c r="D14" s="106" t="s">
        <v>105</v>
      </c>
      <c r="E14" s="106" t="s">
        <v>665</v>
      </c>
      <c r="F14" s="106" t="s">
        <v>963</v>
      </c>
      <c r="G14" s="110"/>
      <c r="H14" s="146">
        <v>1</v>
      </c>
      <c r="I14" s="146">
        <v>1</v>
      </c>
      <c r="J14" s="112">
        <v>219600</v>
      </c>
      <c r="K14" s="112"/>
      <c r="L14" s="114">
        <v>39673</v>
      </c>
      <c r="M14" s="113" t="s">
        <v>857</v>
      </c>
      <c r="N14" s="99"/>
      <c r="O14" s="80"/>
      <c r="P14" s="99"/>
      <c r="Q14" s="99"/>
    </row>
    <row r="15" spans="1:17" s="101" customFormat="1" ht="75" x14ac:dyDescent="0.3">
      <c r="A15" s="202">
        <v>8</v>
      </c>
      <c r="B15" s="111" t="s">
        <v>869</v>
      </c>
      <c r="C15" s="106" t="s">
        <v>666</v>
      </c>
      <c r="D15" s="106" t="s">
        <v>89</v>
      </c>
      <c r="E15" s="106" t="s">
        <v>653</v>
      </c>
      <c r="F15" s="106" t="s">
        <v>963</v>
      </c>
      <c r="G15" s="110"/>
      <c r="H15" s="146">
        <v>1</v>
      </c>
      <c r="I15" s="110"/>
      <c r="J15" s="112">
        <v>10000</v>
      </c>
      <c r="K15" s="112"/>
      <c r="L15" s="114">
        <v>39673</v>
      </c>
      <c r="M15" s="113" t="s">
        <v>857</v>
      </c>
      <c r="N15" s="99"/>
      <c r="O15" s="99"/>
      <c r="P15" s="99"/>
      <c r="Q15" s="99"/>
    </row>
    <row r="16" spans="1:17" s="101" customFormat="1" ht="75" x14ac:dyDescent="0.3">
      <c r="A16" s="202">
        <v>9</v>
      </c>
      <c r="B16" s="111" t="s">
        <v>870</v>
      </c>
      <c r="C16" s="98" t="s">
        <v>667</v>
      </c>
      <c r="D16" s="98" t="s">
        <v>99</v>
      </c>
      <c r="E16" s="98" t="s">
        <v>653</v>
      </c>
      <c r="F16" s="106" t="s">
        <v>963</v>
      </c>
      <c r="G16" s="99"/>
      <c r="H16" s="146">
        <v>1</v>
      </c>
      <c r="I16" s="99"/>
      <c r="J16" s="112">
        <v>8250</v>
      </c>
      <c r="K16" s="100"/>
      <c r="L16" s="114">
        <v>39673</v>
      </c>
      <c r="M16" s="113" t="s">
        <v>857</v>
      </c>
      <c r="N16" s="99"/>
      <c r="O16" s="99"/>
      <c r="P16" s="99"/>
      <c r="Q16" s="99"/>
    </row>
    <row r="17" spans="1:17" s="101" customFormat="1" ht="75" x14ac:dyDescent="0.3">
      <c r="A17" s="202">
        <v>10</v>
      </c>
      <c r="B17" s="111" t="s">
        <v>871</v>
      </c>
      <c r="C17" s="98" t="s">
        <v>668</v>
      </c>
      <c r="D17" s="98" t="s">
        <v>669</v>
      </c>
      <c r="E17" s="98" t="s">
        <v>653</v>
      </c>
      <c r="F17" s="106" t="s">
        <v>963</v>
      </c>
      <c r="G17" s="99"/>
      <c r="H17" s="146">
        <v>1</v>
      </c>
      <c r="I17" s="99"/>
      <c r="J17" s="112">
        <v>2250</v>
      </c>
      <c r="K17" s="100"/>
      <c r="L17" s="114">
        <v>39673</v>
      </c>
      <c r="M17" s="113" t="s">
        <v>857</v>
      </c>
      <c r="N17" s="99"/>
      <c r="O17" s="99"/>
      <c r="P17" s="99"/>
      <c r="Q17" s="99"/>
    </row>
    <row r="18" spans="1:17" s="101" customFormat="1" ht="75" x14ac:dyDescent="0.3">
      <c r="A18" s="202">
        <v>11</v>
      </c>
      <c r="B18" s="111" t="s">
        <v>872</v>
      </c>
      <c r="C18" s="98" t="s">
        <v>670</v>
      </c>
      <c r="D18" s="98" t="s">
        <v>671</v>
      </c>
      <c r="E18" s="98" t="s">
        <v>653</v>
      </c>
      <c r="F18" s="106" t="s">
        <v>963</v>
      </c>
      <c r="G18" s="99"/>
      <c r="H18" s="146">
        <v>1</v>
      </c>
      <c r="I18" s="99"/>
      <c r="J18" s="112">
        <v>20000</v>
      </c>
      <c r="K18" s="100"/>
      <c r="L18" s="114">
        <v>39673</v>
      </c>
      <c r="M18" s="113" t="s">
        <v>857</v>
      </c>
      <c r="N18" s="99"/>
      <c r="O18" s="99"/>
      <c r="P18" s="99"/>
      <c r="Q18" s="99"/>
    </row>
    <row r="19" spans="1:17" s="101" customFormat="1" ht="75" x14ac:dyDescent="0.3">
      <c r="A19" s="202">
        <v>12</v>
      </c>
      <c r="B19" s="111" t="s">
        <v>873</v>
      </c>
      <c r="C19" s="98" t="s">
        <v>672</v>
      </c>
      <c r="D19" s="98" t="s">
        <v>673</v>
      </c>
      <c r="E19" s="98" t="s">
        <v>653</v>
      </c>
      <c r="F19" s="106" t="s">
        <v>963</v>
      </c>
      <c r="G19" s="99"/>
      <c r="H19" s="146">
        <v>1</v>
      </c>
      <c r="I19" s="99"/>
      <c r="J19" s="112">
        <v>9000</v>
      </c>
      <c r="K19" s="100"/>
      <c r="L19" s="114">
        <v>39673</v>
      </c>
      <c r="M19" s="113" t="s">
        <v>857</v>
      </c>
      <c r="N19" s="99"/>
      <c r="O19" s="99"/>
      <c r="P19" s="99"/>
      <c r="Q19" s="99"/>
    </row>
    <row r="20" spans="1:17" s="101" customFormat="1" ht="75" x14ac:dyDescent="0.3">
      <c r="A20" s="202">
        <v>13</v>
      </c>
      <c r="B20" s="111" t="s">
        <v>874</v>
      </c>
      <c r="C20" s="98" t="s">
        <v>674</v>
      </c>
      <c r="D20" s="98" t="s">
        <v>104</v>
      </c>
      <c r="E20" s="98" t="s">
        <v>653</v>
      </c>
      <c r="F20" s="106" t="s">
        <v>963</v>
      </c>
      <c r="G20" s="99"/>
      <c r="H20" s="146">
        <v>1</v>
      </c>
      <c r="I20" s="99"/>
      <c r="J20" s="112">
        <v>4750</v>
      </c>
      <c r="K20" s="100"/>
      <c r="L20" s="114">
        <v>39673</v>
      </c>
      <c r="M20" s="113" t="s">
        <v>857</v>
      </c>
      <c r="N20" s="99"/>
      <c r="O20" s="99"/>
      <c r="P20" s="99"/>
      <c r="Q20" s="99"/>
    </row>
    <row r="21" spans="1:17" s="101" customFormat="1" ht="75" x14ac:dyDescent="0.3">
      <c r="A21" s="202">
        <v>14</v>
      </c>
      <c r="B21" s="111" t="s">
        <v>875</v>
      </c>
      <c r="C21" s="98" t="s">
        <v>675</v>
      </c>
      <c r="D21" s="98" t="s">
        <v>676</v>
      </c>
      <c r="E21" s="98" t="s">
        <v>653</v>
      </c>
      <c r="F21" s="106" t="s">
        <v>963</v>
      </c>
      <c r="G21" s="99"/>
      <c r="H21" s="146">
        <v>1</v>
      </c>
      <c r="I21" s="99"/>
      <c r="J21" s="112">
        <v>2000</v>
      </c>
      <c r="K21" s="100"/>
      <c r="L21" s="114">
        <v>39673</v>
      </c>
      <c r="M21" s="113" t="s">
        <v>857</v>
      </c>
      <c r="N21" s="99"/>
      <c r="O21" s="99"/>
      <c r="P21" s="99"/>
      <c r="Q21" s="99"/>
    </row>
    <row r="22" spans="1:17" s="101" customFormat="1" ht="75" x14ac:dyDescent="0.3">
      <c r="A22" s="202">
        <v>15</v>
      </c>
      <c r="B22" s="111" t="s">
        <v>876</v>
      </c>
      <c r="C22" s="98" t="s">
        <v>677</v>
      </c>
      <c r="D22" s="98" t="s">
        <v>678</v>
      </c>
      <c r="E22" s="98" t="s">
        <v>653</v>
      </c>
      <c r="F22" s="106" t="s">
        <v>963</v>
      </c>
      <c r="G22" s="99"/>
      <c r="H22" s="146">
        <v>1</v>
      </c>
      <c r="I22" s="99"/>
      <c r="J22" s="112">
        <v>8000</v>
      </c>
      <c r="K22" s="100"/>
      <c r="L22" s="114">
        <v>39673</v>
      </c>
      <c r="M22" s="113" t="s">
        <v>857</v>
      </c>
      <c r="N22" s="99"/>
      <c r="O22" s="99"/>
      <c r="P22" s="99"/>
      <c r="Q22" s="99"/>
    </row>
    <row r="23" spans="1:17" s="101" customFormat="1" ht="75" x14ac:dyDescent="0.3">
      <c r="A23" s="202">
        <v>16</v>
      </c>
      <c r="B23" s="111" t="s">
        <v>877</v>
      </c>
      <c r="C23" s="98" t="s">
        <v>667</v>
      </c>
      <c r="D23" s="98" t="s">
        <v>679</v>
      </c>
      <c r="E23" s="98" t="s">
        <v>653</v>
      </c>
      <c r="F23" s="106" t="s">
        <v>963</v>
      </c>
      <c r="G23" s="99"/>
      <c r="H23" s="146">
        <v>1</v>
      </c>
      <c r="I23" s="99"/>
      <c r="J23" s="112">
        <v>8250</v>
      </c>
      <c r="K23" s="100"/>
      <c r="L23" s="114">
        <v>39673</v>
      </c>
      <c r="M23" s="113" t="s">
        <v>857</v>
      </c>
      <c r="N23" s="99"/>
      <c r="O23" s="99"/>
      <c r="P23" s="99"/>
      <c r="Q23" s="99"/>
    </row>
    <row r="24" spans="1:17" s="101" customFormat="1" ht="75" x14ac:dyDescent="0.3">
      <c r="A24" s="202">
        <v>17</v>
      </c>
      <c r="B24" s="111" t="s">
        <v>878</v>
      </c>
      <c r="C24" s="98" t="s">
        <v>680</v>
      </c>
      <c r="D24" s="98" t="s">
        <v>681</v>
      </c>
      <c r="E24" s="98" t="s">
        <v>653</v>
      </c>
      <c r="F24" s="106" t="s">
        <v>963</v>
      </c>
      <c r="G24" s="99"/>
      <c r="H24" s="146">
        <v>1</v>
      </c>
      <c r="I24" s="99"/>
      <c r="J24" s="112">
        <v>19250</v>
      </c>
      <c r="K24" s="100"/>
      <c r="L24" s="114">
        <v>39673</v>
      </c>
      <c r="M24" s="113" t="s">
        <v>857</v>
      </c>
      <c r="N24" s="99"/>
      <c r="O24" s="99"/>
      <c r="P24" s="99"/>
      <c r="Q24" s="99"/>
    </row>
    <row r="25" spans="1:17" s="101" customFormat="1" ht="75" x14ac:dyDescent="0.3">
      <c r="A25" s="202">
        <v>18</v>
      </c>
      <c r="B25" s="111" t="s">
        <v>879</v>
      </c>
      <c r="C25" s="98" t="s">
        <v>682</v>
      </c>
      <c r="D25" s="98" t="s">
        <v>683</v>
      </c>
      <c r="E25" s="98" t="s">
        <v>653</v>
      </c>
      <c r="F25" s="106" t="s">
        <v>963</v>
      </c>
      <c r="G25" s="99"/>
      <c r="H25" s="146">
        <v>1</v>
      </c>
      <c r="I25" s="99"/>
      <c r="J25" s="112">
        <v>19250</v>
      </c>
      <c r="K25" s="100"/>
      <c r="L25" s="114">
        <v>39673</v>
      </c>
      <c r="M25" s="113" t="s">
        <v>857</v>
      </c>
      <c r="N25" s="99"/>
      <c r="O25" s="99"/>
      <c r="P25" s="99"/>
      <c r="Q25" s="99"/>
    </row>
    <row r="26" spans="1:17" s="101" customFormat="1" ht="75" x14ac:dyDescent="0.3">
      <c r="A26" s="202">
        <v>19</v>
      </c>
      <c r="B26" s="111" t="s">
        <v>880</v>
      </c>
      <c r="C26" s="98" t="s">
        <v>684</v>
      </c>
      <c r="D26" s="98" t="s">
        <v>685</v>
      </c>
      <c r="E26" s="98" t="s">
        <v>653</v>
      </c>
      <c r="F26" s="106" t="s">
        <v>963</v>
      </c>
      <c r="G26" s="99"/>
      <c r="H26" s="146">
        <v>1</v>
      </c>
      <c r="I26" s="99"/>
      <c r="J26" s="112">
        <v>6000</v>
      </c>
      <c r="K26" s="100"/>
      <c r="L26" s="114">
        <v>39673</v>
      </c>
      <c r="M26" s="113" t="s">
        <v>857</v>
      </c>
      <c r="N26" s="99"/>
      <c r="O26" s="99"/>
      <c r="P26" s="99"/>
      <c r="Q26" s="99"/>
    </row>
    <row r="27" spans="1:17" s="101" customFormat="1" ht="75" x14ac:dyDescent="0.3">
      <c r="A27" s="202">
        <v>20</v>
      </c>
      <c r="B27" s="111" t="s">
        <v>881</v>
      </c>
      <c r="C27" s="98" t="s">
        <v>686</v>
      </c>
      <c r="D27" s="98" t="s">
        <v>687</v>
      </c>
      <c r="E27" s="98" t="s">
        <v>653</v>
      </c>
      <c r="F27" s="106" t="s">
        <v>963</v>
      </c>
      <c r="G27" s="99"/>
      <c r="H27" s="146">
        <v>1</v>
      </c>
      <c r="I27" s="99"/>
      <c r="J27" s="112">
        <v>1250</v>
      </c>
      <c r="K27" s="100"/>
      <c r="L27" s="114">
        <v>39673</v>
      </c>
      <c r="M27" s="113" t="s">
        <v>857</v>
      </c>
      <c r="N27" s="99"/>
      <c r="O27" s="99"/>
      <c r="P27" s="99"/>
      <c r="Q27" s="99"/>
    </row>
    <row r="28" spans="1:17" s="101" customFormat="1" ht="75" x14ac:dyDescent="0.3">
      <c r="A28" s="202">
        <v>21</v>
      </c>
      <c r="B28" s="111" t="s">
        <v>882</v>
      </c>
      <c r="C28" s="98" t="s">
        <v>688</v>
      </c>
      <c r="D28" s="98" t="s">
        <v>689</v>
      </c>
      <c r="E28" s="98" t="s">
        <v>653</v>
      </c>
      <c r="F28" s="106" t="s">
        <v>963</v>
      </c>
      <c r="G28" s="99"/>
      <c r="H28" s="146">
        <v>1</v>
      </c>
      <c r="I28" s="99"/>
      <c r="J28" s="112">
        <v>11000</v>
      </c>
      <c r="K28" s="100"/>
      <c r="L28" s="114">
        <v>39673</v>
      </c>
      <c r="M28" s="113" t="s">
        <v>857</v>
      </c>
      <c r="N28" s="99"/>
      <c r="O28" s="99"/>
      <c r="P28" s="99"/>
      <c r="Q28" s="99"/>
    </row>
    <row r="29" spans="1:17" s="101" customFormat="1" ht="75" x14ac:dyDescent="0.3">
      <c r="A29" s="202">
        <v>22</v>
      </c>
      <c r="B29" s="111" t="s">
        <v>883</v>
      </c>
      <c r="C29" s="98" t="s">
        <v>690</v>
      </c>
      <c r="D29" s="98" t="s">
        <v>691</v>
      </c>
      <c r="E29" s="98" t="s">
        <v>653</v>
      </c>
      <c r="F29" s="106" t="s">
        <v>963</v>
      </c>
      <c r="G29" s="99"/>
      <c r="H29" s="146">
        <v>1</v>
      </c>
      <c r="I29" s="99"/>
      <c r="J29" s="112">
        <v>7000</v>
      </c>
      <c r="K29" s="100"/>
      <c r="L29" s="114">
        <v>39673</v>
      </c>
      <c r="M29" s="113" t="s">
        <v>857</v>
      </c>
      <c r="N29" s="99"/>
      <c r="O29" s="99"/>
      <c r="P29" s="99"/>
      <c r="Q29" s="99"/>
    </row>
    <row r="30" spans="1:17" s="101" customFormat="1" ht="75" x14ac:dyDescent="0.3">
      <c r="A30" s="202">
        <v>23</v>
      </c>
      <c r="B30" s="111" t="s">
        <v>241</v>
      </c>
      <c r="C30" s="98" t="s">
        <v>692</v>
      </c>
      <c r="D30" s="98" t="s">
        <v>693</v>
      </c>
      <c r="E30" s="98" t="s">
        <v>653</v>
      </c>
      <c r="F30" s="106" t="s">
        <v>963</v>
      </c>
      <c r="G30" s="99"/>
      <c r="H30" s="146">
        <v>1</v>
      </c>
      <c r="I30" s="99"/>
      <c r="J30" s="112">
        <v>5250</v>
      </c>
      <c r="K30" s="100"/>
      <c r="L30" s="114">
        <v>39673</v>
      </c>
      <c r="M30" s="113" t="s">
        <v>857</v>
      </c>
      <c r="N30" s="99"/>
      <c r="O30" s="99"/>
      <c r="P30" s="99"/>
      <c r="Q30" s="99"/>
    </row>
    <row r="31" spans="1:17" s="101" customFormat="1" ht="75" x14ac:dyDescent="0.3">
      <c r="A31" s="202">
        <v>24</v>
      </c>
      <c r="B31" s="111" t="s">
        <v>242</v>
      </c>
      <c r="C31" s="98" t="s">
        <v>694</v>
      </c>
      <c r="D31" s="98" t="s">
        <v>695</v>
      </c>
      <c r="E31" s="98" t="s">
        <v>653</v>
      </c>
      <c r="F31" s="106" t="s">
        <v>963</v>
      </c>
      <c r="G31" s="99"/>
      <c r="H31" s="146">
        <v>1</v>
      </c>
      <c r="I31" s="99"/>
      <c r="J31" s="112">
        <v>5500</v>
      </c>
      <c r="K31" s="100"/>
      <c r="L31" s="114">
        <v>39673</v>
      </c>
      <c r="M31" s="113" t="s">
        <v>857</v>
      </c>
      <c r="N31" s="99"/>
      <c r="O31" s="99"/>
      <c r="P31" s="99"/>
      <c r="Q31" s="99"/>
    </row>
    <row r="32" spans="1:17" s="101" customFormat="1" ht="75" x14ac:dyDescent="0.3">
      <c r="A32" s="202">
        <v>25</v>
      </c>
      <c r="B32" s="111" t="s">
        <v>884</v>
      </c>
      <c r="C32" s="98" t="s">
        <v>667</v>
      </c>
      <c r="D32" s="98" t="s">
        <v>696</v>
      </c>
      <c r="E32" s="98" t="s">
        <v>653</v>
      </c>
      <c r="F32" s="106" t="s">
        <v>963</v>
      </c>
      <c r="G32" s="99"/>
      <c r="H32" s="146">
        <v>1</v>
      </c>
      <c r="I32" s="99"/>
      <c r="J32" s="112">
        <v>8250</v>
      </c>
      <c r="K32" s="100"/>
      <c r="L32" s="114">
        <v>39673</v>
      </c>
      <c r="M32" s="113" t="s">
        <v>857</v>
      </c>
      <c r="N32" s="99"/>
      <c r="O32" s="99"/>
      <c r="P32" s="99"/>
      <c r="Q32" s="99"/>
    </row>
    <row r="33" spans="1:17" s="101" customFormat="1" ht="75" x14ac:dyDescent="0.3">
      <c r="A33" s="202">
        <v>26</v>
      </c>
      <c r="B33" s="111" t="s">
        <v>885</v>
      </c>
      <c r="C33" s="98" t="s">
        <v>697</v>
      </c>
      <c r="D33" s="98" t="s">
        <v>698</v>
      </c>
      <c r="E33" s="98" t="s">
        <v>653</v>
      </c>
      <c r="F33" s="106" t="s">
        <v>963</v>
      </c>
      <c r="G33" s="99"/>
      <c r="H33" s="146">
        <v>1</v>
      </c>
      <c r="I33" s="99"/>
      <c r="J33" s="112">
        <v>8500</v>
      </c>
      <c r="K33" s="100"/>
      <c r="L33" s="114">
        <v>39673</v>
      </c>
      <c r="M33" s="113" t="s">
        <v>857</v>
      </c>
      <c r="N33" s="99"/>
      <c r="O33" s="99"/>
      <c r="P33" s="99"/>
      <c r="Q33" s="99"/>
    </row>
    <row r="34" spans="1:17" s="101" customFormat="1" ht="75" x14ac:dyDescent="0.3">
      <c r="A34" s="202">
        <v>27</v>
      </c>
      <c r="B34" s="111" t="s">
        <v>243</v>
      </c>
      <c r="C34" s="98" t="s">
        <v>690</v>
      </c>
      <c r="D34" s="98" t="s">
        <v>699</v>
      </c>
      <c r="E34" s="98" t="s">
        <v>653</v>
      </c>
      <c r="F34" s="106" t="s">
        <v>963</v>
      </c>
      <c r="G34" s="99"/>
      <c r="H34" s="146">
        <v>1</v>
      </c>
      <c r="I34" s="99"/>
      <c r="J34" s="112">
        <v>7000</v>
      </c>
      <c r="K34" s="100"/>
      <c r="L34" s="114">
        <v>39673</v>
      </c>
      <c r="M34" s="113" t="s">
        <v>857</v>
      </c>
      <c r="N34" s="99"/>
      <c r="O34" s="99"/>
      <c r="P34" s="99"/>
      <c r="Q34" s="99"/>
    </row>
    <row r="35" spans="1:17" s="101" customFormat="1" ht="75" x14ac:dyDescent="0.3">
      <c r="A35" s="202">
        <v>28</v>
      </c>
      <c r="B35" s="111" t="s">
        <v>886</v>
      </c>
      <c r="C35" s="98" t="s">
        <v>700</v>
      </c>
      <c r="D35" s="98" t="s">
        <v>701</v>
      </c>
      <c r="E35" s="98" t="s">
        <v>653</v>
      </c>
      <c r="F35" s="106" t="s">
        <v>963</v>
      </c>
      <c r="G35" s="99"/>
      <c r="H35" s="146">
        <v>1</v>
      </c>
      <c r="I35" s="99"/>
      <c r="J35" s="112">
        <v>1750</v>
      </c>
      <c r="K35" s="100"/>
      <c r="L35" s="114">
        <v>39673</v>
      </c>
      <c r="M35" s="113" t="s">
        <v>857</v>
      </c>
      <c r="N35" s="99"/>
      <c r="O35" s="99"/>
      <c r="P35" s="99"/>
      <c r="Q35" s="99"/>
    </row>
    <row r="36" spans="1:17" s="101" customFormat="1" ht="75" x14ac:dyDescent="0.3">
      <c r="A36" s="202">
        <v>29</v>
      </c>
      <c r="B36" s="111" t="s">
        <v>887</v>
      </c>
      <c r="C36" s="98" t="s">
        <v>702</v>
      </c>
      <c r="D36" s="98" t="s">
        <v>703</v>
      </c>
      <c r="E36" s="98" t="s">
        <v>653</v>
      </c>
      <c r="F36" s="106" t="s">
        <v>963</v>
      </c>
      <c r="G36" s="99"/>
      <c r="H36" s="146">
        <v>1</v>
      </c>
      <c r="I36" s="99"/>
      <c r="J36" s="112">
        <v>2750</v>
      </c>
      <c r="K36" s="99"/>
      <c r="L36" s="114">
        <v>39673</v>
      </c>
      <c r="M36" s="113" t="s">
        <v>857</v>
      </c>
      <c r="N36" s="99"/>
      <c r="O36" s="99"/>
      <c r="P36" s="99"/>
      <c r="Q36" s="99"/>
    </row>
    <row r="37" spans="1:17" s="101" customFormat="1" ht="75" x14ac:dyDescent="0.3">
      <c r="A37" s="202">
        <v>30</v>
      </c>
      <c r="B37" s="111" t="s">
        <v>888</v>
      </c>
      <c r="C37" s="98" t="s">
        <v>700</v>
      </c>
      <c r="D37" s="98" t="s">
        <v>704</v>
      </c>
      <c r="E37" s="98" t="s">
        <v>653</v>
      </c>
      <c r="F37" s="106" t="s">
        <v>963</v>
      </c>
      <c r="G37" s="99"/>
      <c r="H37" s="146">
        <v>1</v>
      </c>
      <c r="I37" s="99"/>
      <c r="J37" s="112">
        <v>1750</v>
      </c>
      <c r="K37" s="99"/>
      <c r="L37" s="114">
        <v>39673</v>
      </c>
      <c r="M37" s="113" t="s">
        <v>857</v>
      </c>
      <c r="N37" s="99"/>
      <c r="O37" s="99"/>
      <c r="P37" s="99"/>
      <c r="Q37" s="99"/>
    </row>
    <row r="38" spans="1:17" s="101" customFormat="1" ht="75" x14ac:dyDescent="0.3">
      <c r="A38" s="202">
        <v>31</v>
      </c>
      <c r="B38" s="111" t="s">
        <v>889</v>
      </c>
      <c r="C38" s="98" t="s">
        <v>705</v>
      </c>
      <c r="D38" s="98" t="s">
        <v>706</v>
      </c>
      <c r="E38" s="98" t="s">
        <v>653</v>
      </c>
      <c r="F38" s="106" t="s">
        <v>963</v>
      </c>
      <c r="G38" s="99"/>
      <c r="H38" s="146">
        <v>1</v>
      </c>
      <c r="I38" s="99"/>
      <c r="J38" s="112">
        <v>6500</v>
      </c>
      <c r="K38" s="99"/>
      <c r="L38" s="114">
        <v>39673</v>
      </c>
      <c r="M38" s="113" t="s">
        <v>857</v>
      </c>
      <c r="N38" s="99"/>
      <c r="O38" s="99"/>
      <c r="P38" s="99"/>
      <c r="Q38" s="99"/>
    </row>
    <row r="39" spans="1:17" s="101" customFormat="1" ht="75" x14ac:dyDescent="0.3">
      <c r="A39" s="202">
        <v>32</v>
      </c>
      <c r="B39" s="111" t="s">
        <v>244</v>
      </c>
      <c r="C39" s="98" t="s">
        <v>707</v>
      </c>
      <c r="D39" s="98" t="s">
        <v>708</v>
      </c>
      <c r="E39" s="98" t="s">
        <v>653</v>
      </c>
      <c r="F39" s="106" t="s">
        <v>963</v>
      </c>
      <c r="G39" s="99"/>
      <c r="H39" s="146">
        <v>1</v>
      </c>
      <c r="I39" s="99"/>
      <c r="J39" s="112">
        <v>5000</v>
      </c>
      <c r="K39" s="99"/>
      <c r="L39" s="114">
        <v>39673</v>
      </c>
      <c r="M39" s="113" t="s">
        <v>857</v>
      </c>
      <c r="N39" s="99"/>
      <c r="O39" s="99"/>
      <c r="P39" s="99"/>
      <c r="Q39" s="99"/>
    </row>
    <row r="40" spans="1:17" s="101" customFormat="1" ht="75" x14ac:dyDescent="0.3">
      <c r="A40" s="202">
        <v>33</v>
      </c>
      <c r="B40" s="111" t="s">
        <v>245</v>
      </c>
      <c r="C40" s="98" t="s">
        <v>709</v>
      </c>
      <c r="D40" s="98" t="s">
        <v>710</v>
      </c>
      <c r="E40" s="98" t="s">
        <v>653</v>
      </c>
      <c r="F40" s="106" t="s">
        <v>963</v>
      </c>
      <c r="G40" s="99"/>
      <c r="H40" s="146">
        <v>1</v>
      </c>
      <c r="I40" s="99"/>
      <c r="J40" s="112">
        <v>1400</v>
      </c>
      <c r="K40" s="100"/>
      <c r="L40" s="114">
        <v>39673</v>
      </c>
      <c r="M40" s="113" t="s">
        <v>857</v>
      </c>
      <c r="N40" s="99"/>
      <c r="O40" s="99"/>
      <c r="P40" s="99"/>
      <c r="Q40" s="99"/>
    </row>
    <row r="41" spans="1:17" s="101" customFormat="1" ht="75" x14ac:dyDescent="0.3">
      <c r="A41" s="202">
        <v>34</v>
      </c>
      <c r="B41" s="111" t="s">
        <v>246</v>
      </c>
      <c r="C41" s="98" t="s">
        <v>711</v>
      </c>
      <c r="D41" s="98" t="s">
        <v>712</v>
      </c>
      <c r="E41" s="98" t="s">
        <v>653</v>
      </c>
      <c r="F41" s="106" t="s">
        <v>963</v>
      </c>
      <c r="G41" s="99"/>
      <c r="H41" s="146">
        <v>1</v>
      </c>
      <c r="I41" s="99"/>
      <c r="J41" s="112">
        <v>1750</v>
      </c>
      <c r="K41" s="100"/>
      <c r="L41" s="114">
        <v>39673</v>
      </c>
      <c r="M41" s="113" t="s">
        <v>857</v>
      </c>
      <c r="N41" s="99"/>
      <c r="O41" s="99"/>
      <c r="P41" s="99"/>
      <c r="Q41" s="99"/>
    </row>
    <row r="42" spans="1:17" s="101" customFormat="1" ht="75" x14ac:dyDescent="0.3">
      <c r="A42" s="202">
        <v>35</v>
      </c>
      <c r="B42" s="111" t="s">
        <v>247</v>
      </c>
      <c r="C42" s="98" t="s">
        <v>713</v>
      </c>
      <c r="D42" s="98" t="s">
        <v>714</v>
      </c>
      <c r="E42" s="98" t="s">
        <v>653</v>
      </c>
      <c r="F42" s="106" t="s">
        <v>963</v>
      </c>
      <c r="G42" s="99"/>
      <c r="H42" s="146">
        <v>1</v>
      </c>
      <c r="I42" s="99"/>
      <c r="J42" s="112">
        <v>3500</v>
      </c>
      <c r="K42" s="100"/>
      <c r="L42" s="114">
        <v>39673</v>
      </c>
      <c r="M42" s="113" t="s">
        <v>857</v>
      </c>
      <c r="N42" s="99"/>
      <c r="O42" s="99"/>
      <c r="P42" s="99"/>
      <c r="Q42" s="99"/>
    </row>
    <row r="43" spans="1:17" s="101" customFormat="1" ht="75" x14ac:dyDescent="0.3">
      <c r="A43" s="202">
        <v>36</v>
      </c>
      <c r="B43" s="111" t="s">
        <v>248</v>
      </c>
      <c r="C43" s="98" t="s">
        <v>715</v>
      </c>
      <c r="D43" s="98" t="s">
        <v>716</v>
      </c>
      <c r="E43" s="98" t="s">
        <v>653</v>
      </c>
      <c r="F43" s="106" t="s">
        <v>963</v>
      </c>
      <c r="G43" s="99"/>
      <c r="H43" s="146">
        <v>1</v>
      </c>
      <c r="I43" s="99"/>
      <c r="J43" s="112">
        <v>4000</v>
      </c>
      <c r="K43" s="100"/>
      <c r="L43" s="114">
        <v>39673</v>
      </c>
      <c r="M43" s="113" t="s">
        <v>857</v>
      </c>
      <c r="N43" s="99"/>
      <c r="O43" s="99"/>
      <c r="P43" s="99"/>
      <c r="Q43" s="99"/>
    </row>
    <row r="44" spans="1:17" s="101" customFormat="1" ht="75" x14ac:dyDescent="0.3">
      <c r="A44" s="202">
        <v>37</v>
      </c>
      <c r="B44" s="111" t="s">
        <v>890</v>
      </c>
      <c r="C44" s="98" t="s">
        <v>717</v>
      </c>
      <c r="D44" s="98" t="s">
        <v>718</v>
      </c>
      <c r="E44" s="98" t="s">
        <v>653</v>
      </c>
      <c r="F44" s="106" t="s">
        <v>963</v>
      </c>
      <c r="G44" s="99"/>
      <c r="H44" s="146">
        <v>1</v>
      </c>
      <c r="I44" s="99"/>
      <c r="J44" s="112">
        <v>11250</v>
      </c>
      <c r="K44" s="100"/>
      <c r="L44" s="114">
        <v>39673</v>
      </c>
      <c r="M44" s="113" t="s">
        <v>857</v>
      </c>
      <c r="N44" s="99"/>
      <c r="O44" s="99"/>
      <c r="P44" s="99"/>
      <c r="Q44" s="99"/>
    </row>
    <row r="45" spans="1:17" s="101" customFormat="1" ht="75" x14ac:dyDescent="0.3">
      <c r="A45" s="202">
        <v>38</v>
      </c>
      <c r="B45" s="111" t="s">
        <v>249</v>
      </c>
      <c r="C45" s="98" t="s">
        <v>719</v>
      </c>
      <c r="D45" s="98" t="s">
        <v>720</v>
      </c>
      <c r="E45" s="98" t="s">
        <v>653</v>
      </c>
      <c r="F45" s="106" t="s">
        <v>963</v>
      </c>
      <c r="G45" s="99"/>
      <c r="H45" s="146">
        <v>1</v>
      </c>
      <c r="I45" s="99"/>
      <c r="J45" s="112">
        <v>3500</v>
      </c>
      <c r="K45" s="100"/>
      <c r="L45" s="114">
        <v>39673</v>
      </c>
      <c r="M45" s="113" t="s">
        <v>857</v>
      </c>
      <c r="N45" s="99"/>
      <c r="O45" s="99"/>
      <c r="P45" s="99"/>
      <c r="Q45" s="99"/>
    </row>
    <row r="46" spans="1:17" s="101" customFormat="1" ht="75" x14ac:dyDescent="0.3">
      <c r="A46" s="202">
        <v>39</v>
      </c>
      <c r="B46" s="111" t="s">
        <v>250</v>
      </c>
      <c r="C46" s="98" t="s">
        <v>721</v>
      </c>
      <c r="D46" s="98" t="s">
        <v>722</v>
      </c>
      <c r="E46" s="98" t="s">
        <v>653</v>
      </c>
      <c r="F46" s="106" t="s">
        <v>963</v>
      </c>
      <c r="G46" s="99"/>
      <c r="H46" s="146">
        <v>1</v>
      </c>
      <c r="I46" s="99"/>
      <c r="J46" s="112">
        <v>9000</v>
      </c>
      <c r="K46" s="100"/>
      <c r="L46" s="114">
        <v>39673</v>
      </c>
      <c r="M46" s="113" t="s">
        <v>857</v>
      </c>
      <c r="N46" s="99"/>
      <c r="O46" s="99"/>
      <c r="P46" s="99"/>
      <c r="Q46" s="99"/>
    </row>
    <row r="47" spans="1:17" s="101" customFormat="1" ht="75" x14ac:dyDescent="0.3">
      <c r="A47" s="202">
        <v>40</v>
      </c>
      <c r="B47" s="111" t="s">
        <v>251</v>
      </c>
      <c r="C47" s="98" t="s">
        <v>723</v>
      </c>
      <c r="D47" s="98" t="s">
        <v>724</v>
      </c>
      <c r="E47" s="98" t="s">
        <v>653</v>
      </c>
      <c r="F47" s="106" t="s">
        <v>963</v>
      </c>
      <c r="G47" s="99"/>
      <c r="H47" s="146">
        <v>1</v>
      </c>
      <c r="I47" s="99"/>
      <c r="J47" s="112">
        <v>10500</v>
      </c>
      <c r="K47" s="100"/>
      <c r="L47" s="114">
        <v>39673</v>
      </c>
      <c r="M47" s="113" t="s">
        <v>857</v>
      </c>
      <c r="N47" s="99"/>
      <c r="O47" s="99"/>
      <c r="P47" s="99"/>
      <c r="Q47" s="99"/>
    </row>
    <row r="48" spans="1:17" s="101" customFormat="1" ht="75" x14ac:dyDescent="0.3">
      <c r="A48" s="202">
        <v>41</v>
      </c>
      <c r="B48" s="111" t="s">
        <v>252</v>
      </c>
      <c r="C48" s="98" t="s">
        <v>705</v>
      </c>
      <c r="D48" s="98" t="s">
        <v>725</v>
      </c>
      <c r="E48" s="98" t="s">
        <v>653</v>
      </c>
      <c r="F48" s="106" t="s">
        <v>963</v>
      </c>
      <c r="G48" s="99"/>
      <c r="H48" s="146">
        <v>1</v>
      </c>
      <c r="I48" s="99"/>
      <c r="J48" s="112">
        <v>6500</v>
      </c>
      <c r="K48" s="100"/>
      <c r="L48" s="114">
        <v>39673</v>
      </c>
      <c r="M48" s="113" t="s">
        <v>857</v>
      </c>
      <c r="N48" s="99"/>
      <c r="O48" s="99"/>
      <c r="P48" s="99"/>
      <c r="Q48" s="99"/>
    </row>
    <row r="49" spans="1:17" s="101" customFormat="1" ht="75" x14ac:dyDescent="0.3">
      <c r="A49" s="202">
        <v>42</v>
      </c>
      <c r="B49" s="111" t="s">
        <v>253</v>
      </c>
      <c r="C49" s="98" t="s">
        <v>726</v>
      </c>
      <c r="D49" s="98" t="s">
        <v>727</v>
      </c>
      <c r="E49" s="98" t="s">
        <v>653</v>
      </c>
      <c r="F49" s="106" t="s">
        <v>963</v>
      </c>
      <c r="G49" s="99"/>
      <c r="H49" s="146">
        <v>1</v>
      </c>
      <c r="I49" s="99"/>
      <c r="J49" s="112">
        <v>3750</v>
      </c>
      <c r="K49" s="100"/>
      <c r="L49" s="114">
        <v>39673</v>
      </c>
      <c r="M49" s="113" t="s">
        <v>857</v>
      </c>
      <c r="N49" s="99"/>
      <c r="O49" s="99"/>
      <c r="P49" s="99"/>
      <c r="Q49" s="99"/>
    </row>
    <row r="50" spans="1:17" s="101" customFormat="1" ht="75" x14ac:dyDescent="0.3">
      <c r="A50" s="202">
        <v>43</v>
      </c>
      <c r="B50" s="111" t="s">
        <v>891</v>
      </c>
      <c r="C50" s="98" t="s">
        <v>728</v>
      </c>
      <c r="D50" s="98" t="s">
        <v>729</v>
      </c>
      <c r="E50" s="98" t="s">
        <v>653</v>
      </c>
      <c r="F50" s="106" t="s">
        <v>963</v>
      </c>
      <c r="G50" s="99"/>
      <c r="H50" s="146">
        <v>1</v>
      </c>
      <c r="I50" s="99"/>
      <c r="J50" s="112">
        <v>3250</v>
      </c>
      <c r="K50" s="100"/>
      <c r="L50" s="114">
        <v>39673</v>
      </c>
      <c r="M50" s="113" t="s">
        <v>857</v>
      </c>
      <c r="N50" s="99"/>
      <c r="O50" s="99"/>
      <c r="P50" s="99"/>
      <c r="Q50" s="99"/>
    </row>
    <row r="51" spans="1:17" s="101" customFormat="1" ht="56.25" x14ac:dyDescent="0.3">
      <c r="A51" s="202">
        <v>44</v>
      </c>
      <c r="B51" s="111" t="s">
        <v>892</v>
      </c>
      <c r="C51" s="98" t="s">
        <v>686</v>
      </c>
      <c r="D51" s="98" t="s">
        <v>730</v>
      </c>
      <c r="E51" s="98" t="s">
        <v>653</v>
      </c>
      <c r="F51" s="106" t="s">
        <v>963</v>
      </c>
      <c r="G51" s="99"/>
      <c r="H51" s="146">
        <v>1</v>
      </c>
      <c r="I51" s="99"/>
      <c r="J51" s="112">
        <v>1250</v>
      </c>
      <c r="K51" s="100"/>
      <c r="L51" s="114">
        <v>39673</v>
      </c>
      <c r="M51" s="113" t="s">
        <v>857</v>
      </c>
      <c r="N51" s="99"/>
      <c r="O51" s="99"/>
      <c r="P51" s="99"/>
      <c r="Q51" s="99"/>
    </row>
    <row r="52" spans="1:17" s="101" customFormat="1" ht="75" x14ac:dyDescent="0.3">
      <c r="A52" s="202">
        <v>45</v>
      </c>
      <c r="B52" s="111" t="s">
        <v>893</v>
      </c>
      <c r="C52" s="98" t="s">
        <v>731</v>
      </c>
      <c r="D52" s="98" t="s">
        <v>732</v>
      </c>
      <c r="E52" s="98" t="s">
        <v>653</v>
      </c>
      <c r="F52" s="106" t="s">
        <v>963</v>
      </c>
      <c r="G52" s="99"/>
      <c r="H52" s="146">
        <v>1</v>
      </c>
      <c r="I52" s="99"/>
      <c r="J52" s="112">
        <v>7500</v>
      </c>
      <c r="K52" s="100"/>
      <c r="L52" s="114">
        <v>39673</v>
      </c>
      <c r="M52" s="113" t="s">
        <v>857</v>
      </c>
      <c r="N52" s="99"/>
      <c r="O52" s="99"/>
      <c r="P52" s="99"/>
      <c r="Q52" s="99"/>
    </row>
    <row r="53" spans="1:17" s="101" customFormat="1" ht="75" x14ac:dyDescent="0.3">
      <c r="A53" s="202">
        <v>46</v>
      </c>
      <c r="B53" s="111" t="s">
        <v>894</v>
      </c>
      <c r="C53" s="98" t="s">
        <v>672</v>
      </c>
      <c r="D53" s="98" t="s">
        <v>733</v>
      </c>
      <c r="E53" s="98" t="s">
        <v>653</v>
      </c>
      <c r="F53" s="106" t="s">
        <v>963</v>
      </c>
      <c r="G53" s="99"/>
      <c r="H53" s="146">
        <v>1</v>
      </c>
      <c r="I53" s="99"/>
      <c r="J53" s="112">
        <v>9000</v>
      </c>
      <c r="K53" s="100"/>
      <c r="L53" s="114">
        <v>39673</v>
      </c>
      <c r="M53" s="113" t="s">
        <v>857</v>
      </c>
      <c r="N53" s="99"/>
      <c r="O53" s="99"/>
      <c r="P53" s="99"/>
      <c r="Q53" s="99"/>
    </row>
    <row r="54" spans="1:17" s="101" customFormat="1" ht="75" x14ac:dyDescent="0.3">
      <c r="A54" s="202">
        <v>47</v>
      </c>
      <c r="B54" s="111" t="s">
        <v>895</v>
      </c>
      <c r="C54" s="98" t="s">
        <v>734</v>
      </c>
      <c r="D54" s="98" t="s">
        <v>735</v>
      </c>
      <c r="E54" s="98" t="s">
        <v>653</v>
      </c>
      <c r="F54" s="106" t="s">
        <v>963</v>
      </c>
      <c r="G54" s="99"/>
      <c r="H54" s="146">
        <v>1</v>
      </c>
      <c r="I54" s="99"/>
      <c r="J54" s="112">
        <v>9750</v>
      </c>
      <c r="K54" s="100"/>
      <c r="L54" s="114">
        <v>39673</v>
      </c>
      <c r="M54" s="113" t="s">
        <v>857</v>
      </c>
      <c r="N54" s="99"/>
      <c r="O54" s="99"/>
      <c r="P54" s="99"/>
      <c r="Q54" s="99"/>
    </row>
    <row r="55" spans="1:17" s="101" customFormat="1" ht="75" x14ac:dyDescent="0.3">
      <c r="A55" s="202">
        <v>48</v>
      </c>
      <c r="B55" s="111" t="s">
        <v>254</v>
      </c>
      <c r="C55" s="98" t="s">
        <v>697</v>
      </c>
      <c r="D55" s="98" t="s">
        <v>736</v>
      </c>
      <c r="E55" s="98" t="s">
        <v>653</v>
      </c>
      <c r="F55" s="106" t="s">
        <v>963</v>
      </c>
      <c r="G55" s="99"/>
      <c r="H55" s="146">
        <v>1</v>
      </c>
      <c r="I55" s="99"/>
      <c r="J55" s="112">
        <v>8500</v>
      </c>
      <c r="K55" s="100"/>
      <c r="L55" s="114">
        <v>39673</v>
      </c>
      <c r="M55" s="113" t="s">
        <v>857</v>
      </c>
      <c r="N55" s="99"/>
      <c r="O55" s="99"/>
      <c r="P55" s="99"/>
      <c r="Q55" s="99"/>
    </row>
    <row r="56" spans="1:17" s="101" customFormat="1" ht="75" x14ac:dyDescent="0.3">
      <c r="A56" s="202">
        <v>49</v>
      </c>
      <c r="B56" s="111" t="s">
        <v>255</v>
      </c>
      <c r="C56" s="98" t="s">
        <v>694</v>
      </c>
      <c r="D56" s="98" t="s">
        <v>737</v>
      </c>
      <c r="E56" s="98" t="s">
        <v>653</v>
      </c>
      <c r="F56" s="106" t="s">
        <v>963</v>
      </c>
      <c r="G56" s="99"/>
      <c r="H56" s="146">
        <v>1</v>
      </c>
      <c r="I56" s="99"/>
      <c r="J56" s="112">
        <v>5500</v>
      </c>
      <c r="K56" s="100"/>
      <c r="L56" s="114">
        <v>39673</v>
      </c>
      <c r="M56" s="113" t="s">
        <v>857</v>
      </c>
      <c r="N56" s="99"/>
      <c r="O56" s="99"/>
      <c r="P56" s="99"/>
      <c r="Q56" s="99"/>
    </row>
    <row r="57" spans="1:17" s="101" customFormat="1" ht="75" x14ac:dyDescent="0.3">
      <c r="A57" s="202">
        <v>50</v>
      </c>
      <c r="B57" s="111" t="s">
        <v>896</v>
      </c>
      <c r="C57" s="98" t="s">
        <v>667</v>
      </c>
      <c r="D57" s="98" t="s">
        <v>738</v>
      </c>
      <c r="E57" s="98" t="s">
        <v>653</v>
      </c>
      <c r="F57" s="106" t="s">
        <v>963</v>
      </c>
      <c r="G57" s="99"/>
      <c r="H57" s="146">
        <v>1</v>
      </c>
      <c r="I57" s="99"/>
      <c r="J57" s="112">
        <v>8250</v>
      </c>
      <c r="K57" s="100"/>
      <c r="L57" s="114">
        <v>39673</v>
      </c>
      <c r="M57" s="113" t="s">
        <v>857</v>
      </c>
      <c r="N57" s="99"/>
      <c r="O57" s="99"/>
      <c r="P57" s="99"/>
      <c r="Q57" s="99"/>
    </row>
    <row r="58" spans="1:17" s="101" customFormat="1" ht="75" x14ac:dyDescent="0.3">
      <c r="A58" s="202">
        <v>51</v>
      </c>
      <c r="B58" s="111" t="s">
        <v>897</v>
      </c>
      <c r="C58" s="98" t="s">
        <v>739</v>
      </c>
      <c r="D58" s="98" t="s">
        <v>105</v>
      </c>
      <c r="E58" s="98" t="s">
        <v>653</v>
      </c>
      <c r="F58" s="106" t="s">
        <v>963</v>
      </c>
      <c r="G58" s="99"/>
      <c r="H58" s="146">
        <v>1</v>
      </c>
      <c r="I58" s="99"/>
      <c r="J58" s="112">
        <v>8500</v>
      </c>
      <c r="K58" s="100"/>
      <c r="L58" s="114">
        <v>39673</v>
      </c>
      <c r="M58" s="113" t="s">
        <v>857</v>
      </c>
      <c r="N58" s="99"/>
      <c r="O58" s="99"/>
      <c r="P58" s="99"/>
      <c r="Q58" s="99"/>
    </row>
    <row r="59" spans="1:17" s="101" customFormat="1" ht="75" x14ac:dyDescent="0.3">
      <c r="A59" s="202">
        <v>52</v>
      </c>
      <c r="B59" s="111" t="s">
        <v>898</v>
      </c>
      <c r="C59" s="98" t="s">
        <v>700</v>
      </c>
      <c r="D59" s="98" t="s">
        <v>740</v>
      </c>
      <c r="E59" s="98" t="s">
        <v>653</v>
      </c>
      <c r="F59" s="106" t="s">
        <v>963</v>
      </c>
      <c r="G59" s="99"/>
      <c r="H59" s="146">
        <v>1</v>
      </c>
      <c r="I59" s="99"/>
      <c r="J59" s="112">
        <v>1750</v>
      </c>
      <c r="K59" s="100"/>
      <c r="L59" s="114">
        <v>39673</v>
      </c>
      <c r="M59" s="113" t="s">
        <v>857</v>
      </c>
      <c r="N59" s="99"/>
      <c r="O59" s="99"/>
      <c r="P59" s="99"/>
      <c r="Q59" s="99"/>
    </row>
    <row r="60" spans="1:17" s="101" customFormat="1" ht="75" x14ac:dyDescent="0.3">
      <c r="A60" s="202">
        <v>53</v>
      </c>
      <c r="B60" s="111" t="s">
        <v>899</v>
      </c>
      <c r="C60" s="98" t="s">
        <v>726</v>
      </c>
      <c r="D60" s="98" t="s">
        <v>741</v>
      </c>
      <c r="E60" s="98" t="s">
        <v>653</v>
      </c>
      <c r="F60" s="106" t="s">
        <v>963</v>
      </c>
      <c r="G60" s="99"/>
      <c r="H60" s="146">
        <v>1</v>
      </c>
      <c r="I60" s="99"/>
      <c r="J60" s="112">
        <v>3750</v>
      </c>
      <c r="K60" s="100"/>
      <c r="L60" s="114">
        <v>39673</v>
      </c>
      <c r="M60" s="113" t="s">
        <v>857</v>
      </c>
      <c r="N60" s="99"/>
      <c r="O60" s="99"/>
      <c r="P60" s="99"/>
      <c r="Q60" s="99"/>
    </row>
    <row r="61" spans="1:17" s="101" customFormat="1" ht="75" x14ac:dyDescent="0.3">
      <c r="A61" s="202">
        <v>54</v>
      </c>
      <c r="B61" s="111" t="s">
        <v>900</v>
      </c>
      <c r="C61" s="98" t="s">
        <v>742</v>
      </c>
      <c r="D61" s="98" t="s">
        <v>743</v>
      </c>
      <c r="E61" s="98" t="s">
        <v>653</v>
      </c>
      <c r="F61" s="106" t="s">
        <v>963</v>
      </c>
      <c r="G61" s="99"/>
      <c r="H61" s="146">
        <v>1</v>
      </c>
      <c r="I61" s="99"/>
      <c r="J61" s="112">
        <v>3000</v>
      </c>
      <c r="K61" s="100"/>
      <c r="L61" s="114">
        <v>39673</v>
      </c>
      <c r="M61" s="113" t="s">
        <v>857</v>
      </c>
      <c r="N61" s="99"/>
      <c r="O61" s="99"/>
      <c r="P61" s="99"/>
      <c r="Q61" s="99"/>
    </row>
    <row r="62" spans="1:17" s="101" customFormat="1" ht="75" x14ac:dyDescent="0.3">
      <c r="A62" s="202">
        <v>55</v>
      </c>
      <c r="B62" s="111" t="s">
        <v>901</v>
      </c>
      <c r="C62" s="98" t="s">
        <v>726</v>
      </c>
      <c r="D62" s="98" t="s">
        <v>744</v>
      </c>
      <c r="E62" s="98" t="s">
        <v>653</v>
      </c>
      <c r="F62" s="106" t="s">
        <v>963</v>
      </c>
      <c r="G62" s="99"/>
      <c r="H62" s="146">
        <v>1</v>
      </c>
      <c r="I62" s="99"/>
      <c r="J62" s="112">
        <v>3750</v>
      </c>
      <c r="K62" s="100"/>
      <c r="L62" s="114">
        <v>39673</v>
      </c>
      <c r="M62" s="113" t="s">
        <v>857</v>
      </c>
      <c r="N62" s="99"/>
      <c r="O62" s="99"/>
      <c r="P62" s="99"/>
      <c r="Q62" s="99"/>
    </row>
    <row r="63" spans="1:17" s="101" customFormat="1" ht="75" x14ac:dyDescent="0.3">
      <c r="A63" s="202">
        <v>56</v>
      </c>
      <c r="B63" s="111" t="s">
        <v>902</v>
      </c>
      <c r="C63" s="98" t="s">
        <v>700</v>
      </c>
      <c r="D63" s="98" t="s">
        <v>745</v>
      </c>
      <c r="E63" s="98" t="s">
        <v>653</v>
      </c>
      <c r="F63" s="106" t="s">
        <v>963</v>
      </c>
      <c r="G63" s="99"/>
      <c r="H63" s="146">
        <v>1</v>
      </c>
      <c r="I63" s="99"/>
      <c r="J63" s="112">
        <v>1750</v>
      </c>
      <c r="K63" s="100"/>
      <c r="L63" s="114">
        <v>39673</v>
      </c>
      <c r="M63" s="113" t="s">
        <v>857</v>
      </c>
      <c r="N63" s="99"/>
      <c r="O63" s="99"/>
      <c r="P63" s="99"/>
      <c r="Q63" s="99"/>
    </row>
    <row r="64" spans="1:17" s="101" customFormat="1" ht="75" x14ac:dyDescent="0.3">
      <c r="A64" s="202">
        <v>57</v>
      </c>
      <c r="B64" s="111" t="s">
        <v>256</v>
      </c>
      <c r="C64" s="98" t="s">
        <v>746</v>
      </c>
      <c r="D64" s="98" t="s">
        <v>747</v>
      </c>
      <c r="E64" s="98" t="s">
        <v>653</v>
      </c>
      <c r="F64" s="106" t="s">
        <v>963</v>
      </c>
      <c r="G64" s="99"/>
      <c r="H64" s="146">
        <v>1</v>
      </c>
      <c r="I64" s="99"/>
      <c r="J64" s="112">
        <v>11750</v>
      </c>
      <c r="K64" s="100"/>
      <c r="L64" s="114">
        <v>39673</v>
      </c>
      <c r="M64" s="113" t="s">
        <v>857</v>
      </c>
      <c r="N64" s="99"/>
      <c r="O64" s="99"/>
      <c r="P64" s="99"/>
      <c r="Q64" s="99"/>
    </row>
    <row r="65" spans="1:17" s="101" customFormat="1" ht="75" x14ac:dyDescent="0.3">
      <c r="A65" s="202">
        <v>58</v>
      </c>
      <c r="B65" s="111" t="s">
        <v>257</v>
      </c>
      <c r="C65" s="98" t="s">
        <v>748</v>
      </c>
      <c r="D65" s="98" t="s">
        <v>749</v>
      </c>
      <c r="E65" s="98" t="s">
        <v>653</v>
      </c>
      <c r="F65" s="106" t="s">
        <v>963</v>
      </c>
      <c r="G65" s="99"/>
      <c r="H65" s="146">
        <v>1</v>
      </c>
      <c r="I65" s="99"/>
      <c r="J65" s="112">
        <v>4250</v>
      </c>
      <c r="K65" s="100"/>
      <c r="L65" s="114">
        <v>39673</v>
      </c>
      <c r="M65" s="113" t="s">
        <v>857</v>
      </c>
      <c r="N65" s="99"/>
      <c r="O65" s="99"/>
      <c r="P65" s="99"/>
      <c r="Q65" s="99"/>
    </row>
    <row r="66" spans="1:17" s="101" customFormat="1" ht="75" x14ac:dyDescent="0.3">
      <c r="A66" s="202">
        <v>59</v>
      </c>
      <c r="B66" s="111" t="s">
        <v>903</v>
      </c>
      <c r="C66" s="98" t="s">
        <v>748</v>
      </c>
      <c r="D66" s="98" t="s">
        <v>750</v>
      </c>
      <c r="E66" s="98" t="s">
        <v>653</v>
      </c>
      <c r="F66" s="106" t="s">
        <v>963</v>
      </c>
      <c r="G66" s="99"/>
      <c r="H66" s="146">
        <v>1</v>
      </c>
      <c r="I66" s="99"/>
      <c r="J66" s="112">
        <v>4250</v>
      </c>
      <c r="K66" s="100"/>
      <c r="L66" s="114">
        <v>39673</v>
      </c>
      <c r="M66" s="113" t="s">
        <v>857</v>
      </c>
      <c r="N66" s="99"/>
      <c r="O66" s="99"/>
      <c r="P66" s="99"/>
      <c r="Q66" s="99"/>
    </row>
    <row r="67" spans="1:17" s="101" customFormat="1" ht="75" x14ac:dyDescent="0.3">
      <c r="A67" s="202">
        <v>60</v>
      </c>
      <c r="B67" s="111" t="s">
        <v>904</v>
      </c>
      <c r="C67" s="98" t="s">
        <v>713</v>
      </c>
      <c r="D67" s="98" t="s">
        <v>751</v>
      </c>
      <c r="E67" s="98" t="s">
        <v>653</v>
      </c>
      <c r="F67" s="106" t="s">
        <v>963</v>
      </c>
      <c r="G67" s="99"/>
      <c r="H67" s="146">
        <v>1</v>
      </c>
      <c r="I67" s="99"/>
      <c r="J67" s="112">
        <v>3500</v>
      </c>
      <c r="K67" s="100"/>
      <c r="L67" s="114">
        <v>39673</v>
      </c>
      <c r="M67" s="113" t="s">
        <v>857</v>
      </c>
      <c r="N67" s="99"/>
      <c r="O67" s="99"/>
      <c r="P67" s="99"/>
      <c r="Q67" s="99"/>
    </row>
    <row r="68" spans="1:17" s="101" customFormat="1" ht="75" x14ac:dyDescent="0.3">
      <c r="A68" s="202">
        <v>61</v>
      </c>
      <c r="B68" s="111" t="s">
        <v>258</v>
      </c>
      <c r="C68" s="98" t="s">
        <v>752</v>
      </c>
      <c r="D68" s="98" t="s">
        <v>753</v>
      </c>
      <c r="E68" s="98" t="s">
        <v>653</v>
      </c>
      <c r="F68" s="106" t="s">
        <v>963</v>
      </c>
      <c r="G68" s="99"/>
      <c r="H68" s="146">
        <v>1</v>
      </c>
      <c r="I68" s="99"/>
      <c r="J68" s="112">
        <v>1400</v>
      </c>
      <c r="K68" s="100"/>
      <c r="L68" s="114">
        <v>39673</v>
      </c>
      <c r="M68" s="113" t="s">
        <v>857</v>
      </c>
      <c r="N68" s="99"/>
      <c r="O68" s="99"/>
      <c r="P68" s="99"/>
      <c r="Q68" s="99"/>
    </row>
    <row r="69" spans="1:17" s="101" customFormat="1" ht="75" x14ac:dyDescent="0.3">
      <c r="A69" s="202">
        <v>62</v>
      </c>
      <c r="B69" s="111" t="s">
        <v>905</v>
      </c>
      <c r="C69" s="98" t="s">
        <v>754</v>
      </c>
      <c r="D69" s="98" t="s">
        <v>755</v>
      </c>
      <c r="E69" s="98" t="s">
        <v>653</v>
      </c>
      <c r="F69" s="106" t="s">
        <v>963</v>
      </c>
      <c r="G69" s="99"/>
      <c r="H69" s="146">
        <v>1</v>
      </c>
      <c r="I69" s="99"/>
      <c r="J69" s="112">
        <v>1500</v>
      </c>
      <c r="K69" s="100"/>
      <c r="L69" s="114">
        <v>39673</v>
      </c>
      <c r="M69" s="113" t="s">
        <v>857</v>
      </c>
      <c r="N69" s="99"/>
      <c r="O69" s="99"/>
      <c r="P69" s="99"/>
      <c r="Q69" s="99"/>
    </row>
    <row r="70" spans="1:17" s="101" customFormat="1" ht="75" x14ac:dyDescent="0.3">
      <c r="A70" s="202">
        <v>63</v>
      </c>
      <c r="B70" s="111" t="s">
        <v>906</v>
      </c>
      <c r="C70" s="98" t="s">
        <v>756</v>
      </c>
      <c r="D70" s="98" t="s">
        <v>757</v>
      </c>
      <c r="E70" s="98" t="s">
        <v>653</v>
      </c>
      <c r="F70" s="106" t="s">
        <v>963</v>
      </c>
      <c r="G70" s="99"/>
      <c r="H70" s="146">
        <v>1</v>
      </c>
      <c r="I70" s="99"/>
      <c r="J70" s="112">
        <v>750</v>
      </c>
      <c r="K70" s="100"/>
      <c r="L70" s="114">
        <v>39673</v>
      </c>
      <c r="M70" s="113" t="s">
        <v>857</v>
      </c>
      <c r="N70" s="99"/>
      <c r="O70" s="99"/>
      <c r="P70" s="99"/>
      <c r="Q70" s="99"/>
    </row>
    <row r="71" spans="1:17" s="101" customFormat="1" ht="75" x14ac:dyDescent="0.3">
      <c r="A71" s="202">
        <v>64</v>
      </c>
      <c r="B71" s="111" t="s">
        <v>907</v>
      </c>
      <c r="C71" s="98" t="s">
        <v>758</v>
      </c>
      <c r="D71" s="98" t="s">
        <v>759</v>
      </c>
      <c r="E71" s="98" t="s">
        <v>653</v>
      </c>
      <c r="F71" s="106" t="s">
        <v>963</v>
      </c>
      <c r="G71" s="99"/>
      <c r="H71" s="146">
        <v>1</v>
      </c>
      <c r="I71" s="99"/>
      <c r="J71" s="112">
        <v>1000</v>
      </c>
      <c r="K71" s="100"/>
      <c r="L71" s="114">
        <v>39673</v>
      </c>
      <c r="M71" s="113" t="s">
        <v>857</v>
      </c>
      <c r="N71" s="99"/>
      <c r="O71" s="99"/>
      <c r="P71" s="99"/>
      <c r="Q71" s="99"/>
    </row>
    <row r="72" spans="1:17" s="101" customFormat="1" ht="75" x14ac:dyDescent="0.3">
      <c r="A72" s="202">
        <v>65</v>
      </c>
      <c r="B72" s="111" t="s">
        <v>908</v>
      </c>
      <c r="C72" s="98" t="s">
        <v>760</v>
      </c>
      <c r="D72" s="98" t="s">
        <v>761</v>
      </c>
      <c r="E72" s="98" t="s">
        <v>653</v>
      </c>
      <c r="F72" s="106" t="s">
        <v>963</v>
      </c>
      <c r="G72" s="99"/>
      <c r="H72" s="146">
        <v>1</v>
      </c>
      <c r="I72" s="99"/>
      <c r="J72" s="112">
        <v>1000</v>
      </c>
      <c r="K72" s="100"/>
      <c r="L72" s="114">
        <v>39673</v>
      </c>
      <c r="M72" s="113" t="s">
        <v>857</v>
      </c>
      <c r="N72" s="99"/>
      <c r="O72" s="99"/>
      <c r="P72" s="99"/>
      <c r="Q72" s="99"/>
    </row>
    <row r="73" spans="1:17" s="101" customFormat="1" ht="75" x14ac:dyDescent="0.3">
      <c r="A73" s="202">
        <v>66</v>
      </c>
      <c r="B73" s="111" t="s">
        <v>909</v>
      </c>
      <c r="C73" s="98" t="s">
        <v>760</v>
      </c>
      <c r="D73" s="98" t="s">
        <v>762</v>
      </c>
      <c r="E73" s="98" t="s">
        <v>653</v>
      </c>
      <c r="F73" s="106" t="s">
        <v>963</v>
      </c>
      <c r="G73" s="99"/>
      <c r="H73" s="146">
        <v>1</v>
      </c>
      <c r="I73" s="99"/>
      <c r="J73" s="112">
        <v>1000</v>
      </c>
      <c r="K73" s="100"/>
      <c r="L73" s="114">
        <v>39673</v>
      </c>
      <c r="M73" s="113" t="s">
        <v>857</v>
      </c>
      <c r="N73" s="99"/>
      <c r="O73" s="99"/>
      <c r="P73" s="99"/>
      <c r="Q73" s="99"/>
    </row>
    <row r="74" spans="1:17" s="101" customFormat="1" ht="75" x14ac:dyDescent="0.3">
      <c r="A74" s="202">
        <v>67</v>
      </c>
      <c r="B74" s="111" t="s">
        <v>910</v>
      </c>
      <c r="C74" s="98" t="s">
        <v>760</v>
      </c>
      <c r="D74" s="98" t="s">
        <v>763</v>
      </c>
      <c r="E74" s="98" t="s">
        <v>653</v>
      </c>
      <c r="F74" s="106" t="s">
        <v>963</v>
      </c>
      <c r="G74" s="99"/>
      <c r="H74" s="146">
        <v>1</v>
      </c>
      <c r="I74" s="99"/>
      <c r="J74" s="112">
        <v>1000</v>
      </c>
      <c r="K74" s="100"/>
      <c r="L74" s="114">
        <v>39673</v>
      </c>
      <c r="M74" s="113" t="s">
        <v>857</v>
      </c>
      <c r="N74" s="99"/>
      <c r="O74" s="99"/>
      <c r="P74" s="99"/>
      <c r="Q74" s="99"/>
    </row>
    <row r="75" spans="1:17" s="101" customFormat="1" ht="75" x14ac:dyDescent="0.3">
      <c r="A75" s="202">
        <v>68</v>
      </c>
      <c r="B75" s="111" t="s">
        <v>911</v>
      </c>
      <c r="C75" s="98" t="s">
        <v>764</v>
      </c>
      <c r="D75" s="98" t="s">
        <v>765</v>
      </c>
      <c r="E75" s="98" t="s">
        <v>653</v>
      </c>
      <c r="F75" s="106" t="s">
        <v>963</v>
      </c>
      <c r="G75" s="99"/>
      <c r="H75" s="146">
        <v>1</v>
      </c>
      <c r="I75" s="99"/>
      <c r="J75" s="112">
        <v>500</v>
      </c>
      <c r="K75" s="100"/>
      <c r="L75" s="114">
        <v>39673</v>
      </c>
      <c r="M75" s="113" t="s">
        <v>857</v>
      </c>
      <c r="N75" s="99"/>
      <c r="O75" s="99"/>
      <c r="P75" s="99"/>
      <c r="Q75" s="99"/>
    </row>
    <row r="76" spans="1:17" s="101" customFormat="1" ht="75" x14ac:dyDescent="0.3">
      <c r="A76" s="202">
        <v>69</v>
      </c>
      <c r="B76" s="111" t="s">
        <v>912</v>
      </c>
      <c r="C76" s="98" t="s">
        <v>766</v>
      </c>
      <c r="D76" s="98" t="s">
        <v>767</v>
      </c>
      <c r="E76" s="98" t="s">
        <v>653</v>
      </c>
      <c r="F76" s="106" t="s">
        <v>963</v>
      </c>
      <c r="G76" s="99"/>
      <c r="H76" s="146">
        <v>1</v>
      </c>
      <c r="I76" s="99"/>
      <c r="J76" s="112">
        <v>750</v>
      </c>
      <c r="K76" s="100"/>
      <c r="L76" s="114">
        <v>39673</v>
      </c>
      <c r="M76" s="113" t="s">
        <v>857</v>
      </c>
      <c r="N76" s="99"/>
      <c r="O76" s="99"/>
      <c r="P76" s="99"/>
      <c r="Q76" s="99"/>
    </row>
    <row r="77" spans="1:17" s="101" customFormat="1" ht="75" x14ac:dyDescent="0.3">
      <c r="A77" s="202">
        <v>70</v>
      </c>
      <c r="B77" s="111" t="s">
        <v>913</v>
      </c>
      <c r="C77" s="98" t="s">
        <v>766</v>
      </c>
      <c r="D77" s="98" t="s">
        <v>1033</v>
      </c>
      <c r="E77" s="98" t="s">
        <v>653</v>
      </c>
      <c r="F77" s="106" t="s">
        <v>963</v>
      </c>
      <c r="G77" s="99"/>
      <c r="H77" s="146">
        <v>1</v>
      </c>
      <c r="I77" s="99"/>
      <c r="J77" s="112">
        <v>750</v>
      </c>
      <c r="K77" s="100"/>
      <c r="L77" s="114">
        <v>39673</v>
      </c>
      <c r="M77" s="113" t="s">
        <v>857</v>
      </c>
      <c r="N77" s="99"/>
      <c r="O77" s="99"/>
      <c r="P77" s="99"/>
      <c r="Q77" s="99"/>
    </row>
    <row r="78" spans="1:17" s="101" customFormat="1" ht="75" x14ac:dyDescent="0.3">
      <c r="A78" s="202">
        <v>71</v>
      </c>
      <c r="B78" s="111" t="s">
        <v>914</v>
      </c>
      <c r="C78" s="98" t="s">
        <v>758</v>
      </c>
      <c r="D78" s="98" t="s">
        <v>768</v>
      </c>
      <c r="E78" s="98" t="s">
        <v>653</v>
      </c>
      <c r="F78" s="106" t="s">
        <v>963</v>
      </c>
      <c r="G78" s="99"/>
      <c r="H78" s="146">
        <v>1</v>
      </c>
      <c r="I78" s="99"/>
      <c r="J78" s="112">
        <v>1000</v>
      </c>
      <c r="K78" s="100"/>
      <c r="L78" s="114">
        <v>39673</v>
      </c>
      <c r="M78" s="113" t="s">
        <v>857</v>
      </c>
      <c r="N78" s="99"/>
      <c r="O78" s="99"/>
      <c r="P78" s="99"/>
      <c r="Q78" s="99"/>
    </row>
    <row r="79" spans="1:17" s="101" customFormat="1" ht="75" x14ac:dyDescent="0.3">
      <c r="A79" s="202">
        <v>72</v>
      </c>
      <c r="B79" s="111" t="s">
        <v>915</v>
      </c>
      <c r="C79" s="98" t="s">
        <v>754</v>
      </c>
      <c r="D79" s="98" t="s">
        <v>769</v>
      </c>
      <c r="E79" s="98" t="s">
        <v>653</v>
      </c>
      <c r="F79" s="106" t="s">
        <v>963</v>
      </c>
      <c r="G79" s="99"/>
      <c r="H79" s="146">
        <v>1</v>
      </c>
      <c r="I79" s="99"/>
      <c r="J79" s="112">
        <v>1500</v>
      </c>
      <c r="K79" s="100"/>
      <c r="L79" s="114">
        <v>39673</v>
      </c>
      <c r="M79" s="113" t="s">
        <v>857</v>
      </c>
      <c r="N79" s="99"/>
      <c r="O79" s="99"/>
      <c r="P79" s="99"/>
      <c r="Q79" s="99"/>
    </row>
    <row r="80" spans="1:17" s="101" customFormat="1" ht="75" x14ac:dyDescent="0.3">
      <c r="A80" s="202">
        <v>73</v>
      </c>
      <c r="B80" s="111" t="s">
        <v>916</v>
      </c>
      <c r="C80" s="98" t="s">
        <v>770</v>
      </c>
      <c r="D80" s="98" t="s">
        <v>771</v>
      </c>
      <c r="E80" s="98" t="s">
        <v>653</v>
      </c>
      <c r="F80" s="106" t="s">
        <v>963</v>
      </c>
      <c r="G80" s="99"/>
      <c r="H80" s="146">
        <v>1</v>
      </c>
      <c r="I80" s="99"/>
      <c r="J80" s="112">
        <v>12500</v>
      </c>
      <c r="K80" s="100"/>
      <c r="L80" s="114">
        <v>39673</v>
      </c>
      <c r="M80" s="113" t="s">
        <v>857</v>
      </c>
      <c r="N80" s="99"/>
      <c r="O80" s="99"/>
      <c r="P80" s="99"/>
      <c r="Q80" s="99"/>
    </row>
    <row r="81" spans="1:17" s="101" customFormat="1" ht="75" x14ac:dyDescent="0.3">
      <c r="A81" s="202">
        <v>74</v>
      </c>
      <c r="B81" s="111" t="s">
        <v>917</v>
      </c>
      <c r="C81" s="98" t="s">
        <v>772</v>
      </c>
      <c r="D81" s="98" t="s">
        <v>773</v>
      </c>
      <c r="E81" s="98" t="s">
        <v>653</v>
      </c>
      <c r="F81" s="106" t="s">
        <v>963</v>
      </c>
      <c r="G81" s="99"/>
      <c r="H81" s="146">
        <v>1</v>
      </c>
      <c r="I81" s="99"/>
      <c r="J81" s="112">
        <v>3900</v>
      </c>
      <c r="K81" s="100"/>
      <c r="L81" s="114">
        <v>39673</v>
      </c>
      <c r="M81" s="113" t="s">
        <v>857</v>
      </c>
      <c r="N81" s="99"/>
      <c r="O81" s="99"/>
      <c r="P81" s="99"/>
      <c r="Q81" s="99"/>
    </row>
    <row r="82" spans="1:17" s="101" customFormat="1" ht="75" x14ac:dyDescent="0.3">
      <c r="A82" s="202">
        <v>75</v>
      </c>
      <c r="B82" s="111" t="s">
        <v>918</v>
      </c>
      <c r="C82" s="98" t="s">
        <v>754</v>
      </c>
      <c r="D82" s="98" t="s">
        <v>774</v>
      </c>
      <c r="E82" s="98" t="s">
        <v>653</v>
      </c>
      <c r="F82" s="106" t="s">
        <v>963</v>
      </c>
      <c r="G82" s="99"/>
      <c r="H82" s="146">
        <v>1</v>
      </c>
      <c r="I82" s="99"/>
      <c r="J82" s="112">
        <v>1500</v>
      </c>
      <c r="K82" s="100"/>
      <c r="L82" s="114">
        <v>39673</v>
      </c>
      <c r="M82" s="113" t="s">
        <v>857</v>
      </c>
      <c r="N82" s="99"/>
      <c r="O82" s="99"/>
      <c r="P82" s="99"/>
      <c r="Q82" s="99"/>
    </row>
    <row r="83" spans="1:17" s="101" customFormat="1" ht="75" x14ac:dyDescent="0.3">
      <c r="A83" s="202">
        <v>76</v>
      </c>
      <c r="B83" s="111" t="s">
        <v>919</v>
      </c>
      <c r="C83" s="98" t="s">
        <v>760</v>
      </c>
      <c r="D83" s="98" t="s">
        <v>775</v>
      </c>
      <c r="E83" s="98" t="s">
        <v>653</v>
      </c>
      <c r="F83" s="106" t="s">
        <v>963</v>
      </c>
      <c r="G83" s="99"/>
      <c r="H83" s="146">
        <v>1</v>
      </c>
      <c r="I83" s="99"/>
      <c r="J83" s="112">
        <v>1000</v>
      </c>
      <c r="K83" s="100"/>
      <c r="L83" s="114">
        <v>39673</v>
      </c>
      <c r="M83" s="113" t="s">
        <v>857</v>
      </c>
      <c r="N83" s="99"/>
      <c r="O83" s="99"/>
      <c r="P83" s="99"/>
      <c r="Q83" s="99"/>
    </row>
    <row r="84" spans="1:17" s="101" customFormat="1" ht="75" x14ac:dyDescent="0.3">
      <c r="A84" s="202">
        <v>77</v>
      </c>
      <c r="B84" s="111" t="s">
        <v>259</v>
      </c>
      <c r="C84" s="98" t="s">
        <v>776</v>
      </c>
      <c r="D84" s="98" t="s">
        <v>679</v>
      </c>
      <c r="E84" s="98" t="s">
        <v>653</v>
      </c>
      <c r="F84" s="106" t="s">
        <v>963</v>
      </c>
      <c r="G84" s="99"/>
      <c r="H84" s="146">
        <v>1</v>
      </c>
      <c r="I84" s="99"/>
      <c r="J84" s="112">
        <v>10000</v>
      </c>
      <c r="K84" s="100"/>
      <c r="L84" s="114">
        <v>39673</v>
      </c>
      <c r="M84" s="113" t="s">
        <v>857</v>
      </c>
      <c r="N84" s="99"/>
      <c r="O84" s="99"/>
      <c r="P84" s="99"/>
      <c r="Q84" s="99"/>
    </row>
    <row r="85" spans="1:17" s="101" customFormat="1" ht="56.25" x14ac:dyDescent="0.3">
      <c r="A85" s="202">
        <v>78</v>
      </c>
      <c r="B85" s="111" t="s">
        <v>920</v>
      </c>
      <c r="C85" s="98" t="s">
        <v>777</v>
      </c>
      <c r="D85" s="98" t="s">
        <v>431</v>
      </c>
      <c r="E85" s="98" t="s">
        <v>653</v>
      </c>
      <c r="F85" s="106" t="s">
        <v>963</v>
      </c>
      <c r="G85" s="99"/>
      <c r="H85" s="146">
        <v>1</v>
      </c>
      <c r="I85" s="99"/>
      <c r="J85" s="112">
        <v>10500</v>
      </c>
      <c r="K85" s="100"/>
      <c r="L85" s="114">
        <v>39673</v>
      </c>
      <c r="M85" s="113" t="s">
        <v>857</v>
      </c>
      <c r="N85" s="99"/>
      <c r="O85" s="99"/>
      <c r="P85" s="99"/>
      <c r="Q85" s="99"/>
    </row>
    <row r="86" spans="1:17" s="101" customFormat="1" ht="56.25" x14ac:dyDescent="0.3">
      <c r="A86" s="202">
        <v>79</v>
      </c>
      <c r="B86" s="111" t="s">
        <v>921</v>
      </c>
      <c r="C86" s="98" t="s">
        <v>778</v>
      </c>
      <c r="D86" s="98" t="s">
        <v>779</v>
      </c>
      <c r="E86" s="98" t="s">
        <v>653</v>
      </c>
      <c r="F86" s="106" t="s">
        <v>963</v>
      </c>
      <c r="G86" s="99"/>
      <c r="H86" s="146">
        <v>1</v>
      </c>
      <c r="I86" s="99"/>
      <c r="J86" s="112">
        <v>10750</v>
      </c>
      <c r="K86" s="100"/>
      <c r="L86" s="114">
        <v>39673</v>
      </c>
      <c r="M86" s="113" t="s">
        <v>857</v>
      </c>
      <c r="N86" s="99"/>
      <c r="O86" s="99"/>
      <c r="P86" s="99"/>
      <c r="Q86" s="99"/>
    </row>
    <row r="87" spans="1:17" s="101" customFormat="1" ht="75" x14ac:dyDescent="0.3">
      <c r="A87" s="202">
        <v>80</v>
      </c>
      <c r="B87" s="111" t="s">
        <v>922</v>
      </c>
      <c r="C87" s="98" t="s">
        <v>666</v>
      </c>
      <c r="D87" s="98" t="s">
        <v>437</v>
      </c>
      <c r="E87" s="98" t="s">
        <v>653</v>
      </c>
      <c r="F87" s="106" t="s">
        <v>963</v>
      </c>
      <c r="G87" s="99"/>
      <c r="H87" s="146">
        <v>1</v>
      </c>
      <c r="I87" s="99"/>
      <c r="J87" s="112">
        <v>10000</v>
      </c>
      <c r="K87" s="100"/>
      <c r="L87" s="114">
        <v>39673</v>
      </c>
      <c r="M87" s="113" t="s">
        <v>857</v>
      </c>
      <c r="N87" s="99"/>
      <c r="O87" s="99"/>
      <c r="P87" s="99"/>
      <c r="Q87" s="99"/>
    </row>
    <row r="88" spans="1:17" s="101" customFormat="1" ht="56.25" x14ac:dyDescent="0.3">
      <c r="A88" s="202">
        <v>81</v>
      </c>
      <c r="B88" s="111" t="s">
        <v>923</v>
      </c>
      <c r="C88" s="98" t="s">
        <v>780</v>
      </c>
      <c r="D88" s="98" t="s">
        <v>440</v>
      </c>
      <c r="E88" s="98" t="s">
        <v>653</v>
      </c>
      <c r="F88" s="106" t="s">
        <v>963</v>
      </c>
      <c r="G88" s="99"/>
      <c r="H88" s="146">
        <v>1</v>
      </c>
      <c r="I88" s="99"/>
      <c r="J88" s="112">
        <v>4250</v>
      </c>
      <c r="K88" s="100"/>
      <c r="L88" s="114">
        <v>39673</v>
      </c>
      <c r="M88" s="113" t="s">
        <v>857</v>
      </c>
      <c r="N88" s="99"/>
      <c r="O88" s="99"/>
      <c r="P88" s="99"/>
      <c r="Q88" s="99"/>
    </row>
    <row r="89" spans="1:17" s="101" customFormat="1" ht="56.25" x14ac:dyDescent="0.3">
      <c r="A89" s="202">
        <v>82</v>
      </c>
      <c r="B89" s="111" t="s">
        <v>260</v>
      </c>
      <c r="C89" s="98" t="s">
        <v>715</v>
      </c>
      <c r="D89" s="98" t="s">
        <v>781</v>
      </c>
      <c r="E89" s="98" t="s">
        <v>653</v>
      </c>
      <c r="F89" s="106" t="s">
        <v>963</v>
      </c>
      <c r="G89" s="99"/>
      <c r="H89" s="146">
        <v>1</v>
      </c>
      <c r="I89" s="99"/>
      <c r="J89" s="112">
        <v>4000</v>
      </c>
      <c r="K89" s="100"/>
      <c r="L89" s="114">
        <v>39673</v>
      </c>
      <c r="M89" s="113" t="s">
        <v>857</v>
      </c>
      <c r="N89" s="99"/>
      <c r="O89" s="99"/>
      <c r="P89" s="99"/>
      <c r="Q89" s="99"/>
    </row>
    <row r="90" spans="1:17" s="101" customFormat="1" ht="56.25" x14ac:dyDescent="0.3">
      <c r="A90" s="202">
        <v>83</v>
      </c>
      <c r="B90" s="111" t="s">
        <v>924</v>
      </c>
      <c r="C90" s="98" t="s">
        <v>782</v>
      </c>
      <c r="D90" s="98" t="s">
        <v>446</v>
      </c>
      <c r="E90" s="98" t="s">
        <v>653</v>
      </c>
      <c r="F90" s="106" t="s">
        <v>963</v>
      </c>
      <c r="G90" s="99"/>
      <c r="H90" s="146">
        <v>1</v>
      </c>
      <c r="I90" s="99"/>
      <c r="J90" s="112">
        <v>2500</v>
      </c>
      <c r="K90" s="100"/>
      <c r="L90" s="114">
        <v>39673</v>
      </c>
      <c r="M90" s="113" t="s">
        <v>857</v>
      </c>
      <c r="N90" s="99"/>
      <c r="O90" s="99"/>
      <c r="P90" s="99"/>
      <c r="Q90" s="99"/>
    </row>
    <row r="91" spans="1:17" s="101" customFormat="1" ht="75" x14ac:dyDescent="0.3">
      <c r="A91" s="202">
        <v>84</v>
      </c>
      <c r="B91" s="111" t="s">
        <v>925</v>
      </c>
      <c r="C91" s="98" t="s">
        <v>742</v>
      </c>
      <c r="D91" s="98" t="s">
        <v>783</v>
      </c>
      <c r="E91" s="98" t="s">
        <v>653</v>
      </c>
      <c r="F91" s="106" t="s">
        <v>963</v>
      </c>
      <c r="G91" s="99"/>
      <c r="H91" s="146">
        <v>1</v>
      </c>
      <c r="I91" s="99"/>
      <c r="J91" s="112">
        <v>3000</v>
      </c>
      <c r="K91" s="100"/>
      <c r="L91" s="114">
        <v>39673</v>
      </c>
      <c r="M91" s="113" t="s">
        <v>857</v>
      </c>
      <c r="N91" s="99"/>
      <c r="O91" s="99"/>
      <c r="P91" s="99"/>
      <c r="Q91" s="99"/>
    </row>
    <row r="92" spans="1:17" s="101" customFormat="1" ht="56.25" x14ac:dyDescent="0.3">
      <c r="A92" s="202">
        <v>85</v>
      </c>
      <c r="B92" s="111" t="s">
        <v>926</v>
      </c>
      <c r="C92" s="98" t="s">
        <v>726</v>
      </c>
      <c r="D92" s="98" t="s">
        <v>784</v>
      </c>
      <c r="E92" s="98" t="s">
        <v>653</v>
      </c>
      <c r="F92" s="106" t="s">
        <v>963</v>
      </c>
      <c r="G92" s="99"/>
      <c r="H92" s="146">
        <v>1</v>
      </c>
      <c r="I92" s="99"/>
      <c r="J92" s="112">
        <v>3750</v>
      </c>
      <c r="K92" s="100"/>
      <c r="L92" s="114">
        <v>39673</v>
      </c>
      <c r="M92" s="113" t="s">
        <v>857</v>
      </c>
      <c r="N92" s="99"/>
      <c r="O92" s="99"/>
      <c r="P92" s="99"/>
      <c r="Q92" s="99"/>
    </row>
    <row r="93" spans="1:17" s="101" customFormat="1" ht="75" x14ac:dyDescent="0.3">
      <c r="A93" s="202">
        <v>86</v>
      </c>
      <c r="B93" s="111" t="s">
        <v>261</v>
      </c>
      <c r="C93" s="98" t="s">
        <v>785</v>
      </c>
      <c r="D93" s="98" t="s">
        <v>786</v>
      </c>
      <c r="E93" s="98" t="s">
        <v>653</v>
      </c>
      <c r="F93" s="106" t="s">
        <v>963</v>
      </c>
      <c r="G93" s="99"/>
      <c r="H93" s="146">
        <v>1</v>
      </c>
      <c r="I93" s="99"/>
      <c r="J93" s="112">
        <v>3000</v>
      </c>
      <c r="K93" s="100"/>
      <c r="L93" s="114">
        <v>39673</v>
      </c>
      <c r="M93" s="113" t="s">
        <v>857</v>
      </c>
      <c r="N93" s="99"/>
      <c r="O93" s="99"/>
      <c r="P93" s="99"/>
      <c r="Q93" s="99"/>
    </row>
    <row r="94" spans="1:17" s="101" customFormat="1" ht="56.25" x14ac:dyDescent="0.3">
      <c r="A94" s="202">
        <v>87</v>
      </c>
      <c r="B94" s="111" t="s">
        <v>262</v>
      </c>
      <c r="C94" s="98" t="s">
        <v>787</v>
      </c>
      <c r="D94" s="98" t="s">
        <v>788</v>
      </c>
      <c r="E94" s="98" t="s">
        <v>653</v>
      </c>
      <c r="F94" s="106" t="s">
        <v>963</v>
      </c>
      <c r="G94" s="99"/>
      <c r="H94" s="146">
        <v>1</v>
      </c>
      <c r="I94" s="99"/>
      <c r="J94" s="112">
        <v>1500</v>
      </c>
      <c r="K94" s="100"/>
      <c r="L94" s="114">
        <v>39673</v>
      </c>
      <c r="M94" s="113" t="s">
        <v>857</v>
      </c>
      <c r="N94" s="99"/>
      <c r="O94" s="99"/>
      <c r="P94" s="99"/>
      <c r="Q94" s="99"/>
    </row>
    <row r="95" spans="1:17" s="101" customFormat="1" ht="56.25" x14ac:dyDescent="0.3">
      <c r="A95" s="202">
        <v>88</v>
      </c>
      <c r="B95" s="111" t="s">
        <v>927</v>
      </c>
      <c r="C95" s="98" t="s">
        <v>787</v>
      </c>
      <c r="D95" s="98" t="s">
        <v>789</v>
      </c>
      <c r="E95" s="98" t="s">
        <v>653</v>
      </c>
      <c r="F95" s="106" t="s">
        <v>963</v>
      </c>
      <c r="G95" s="99"/>
      <c r="H95" s="146">
        <v>1</v>
      </c>
      <c r="I95" s="99"/>
      <c r="J95" s="112">
        <v>1500</v>
      </c>
      <c r="K95" s="100"/>
      <c r="L95" s="114">
        <v>39673</v>
      </c>
      <c r="M95" s="113" t="s">
        <v>857</v>
      </c>
      <c r="N95" s="99"/>
      <c r="O95" s="99"/>
      <c r="P95" s="99"/>
      <c r="Q95" s="99"/>
    </row>
    <row r="96" spans="1:17" s="101" customFormat="1" ht="56.25" x14ac:dyDescent="0.3">
      <c r="A96" s="202">
        <v>89</v>
      </c>
      <c r="B96" s="111" t="s">
        <v>928</v>
      </c>
      <c r="C96" s="98" t="s">
        <v>758</v>
      </c>
      <c r="D96" s="98" t="s">
        <v>790</v>
      </c>
      <c r="E96" s="98" t="s">
        <v>653</v>
      </c>
      <c r="F96" s="106" t="s">
        <v>963</v>
      </c>
      <c r="G96" s="99"/>
      <c r="H96" s="146">
        <v>1</v>
      </c>
      <c r="I96" s="99"/>
      <c r="J96" s="112">
        <v>1000</v>
      </c>
      <c r="K96" s="100"/>
      <c r="L96" s="114">
        <v>39673</v>
      </c>
      <c r="M96" s="113" t="s">
        <v>857</v>
      </c>
      <c r="N96" s="99"/>
      <c r="O96" s="99"/>
      <c r="P96" s="99"/>
      <c r="Q96" s="99"/>
    </row>
    <row r="97" spans="1:17" s="101" customFormat="1" ht="56.25" x14ac:dyDescent="0.3">
      <c r="A97" s="202">
        <v>90</v>
      </c>
      <c r="B97" s="111" t="s">
        <v>263</v>
      </c>
      <c r="C97" s="98" t="s">
        <v>782</v>
      </c>
      <c r="D97" s="98" t="s">
        <v>791</v>
      </c>
      <c r="E97" s="98" t="s">
        <v>653</v>
      </c>
      <c r="F97" s="106" t="s">
        <v>963</v>
      </c>
      <c r="G97" s="99"/>
      <c r="H97" s="146">
        <v>1</v>
      </c>
      <c r="I97" s="99"/>
      <c r="J97" s="112">
        <v>2500</v>
      </c>
      <c r="K97" s="100"/>
      <c r="L97" s="114">
        <v>39673</v>
      </c>
      <c r="M97" s="113" t="s">
        <v>857</v>
      </c>
      <c r="N97" s="99"/>
      <c r="O97" s="99"/>
      <c r="P97" s="99"/>
      <c r="Q97" s="99"/>
    </row>
    <row r="98" spans="1:17" s="101" customFormat="1" ht="56.25" x14ac:dyDescent="0.3">
      <c r="A98" s="202">
        <v>91</v>
      </c>
      <c r="B98" s="111" t="s">
        <v>929</v>
      </c>
      <c r="C98" s="98" t="s">
        <v>792</v>
      </c>
      <c r="D98" s="98" t="s">
        <v>793</v>
      </c>
      <c r="E98" s="98" t="s">
        <v>653</v>
      </c>
      <c r="F98" s="106" t="s">
        <v>963</v>
      </c>
      <c r="G98" s="99"/>
      <c r="H98" s="146">
        <v>1</v>
      </c>
      <c r="I98" s="99"/>
      <c r="J98" s="112">
        <v>1500</v>
      </c>
      <c r="K98" s="100"/>
      <c r="L98" s="114">
        <v>39673</v>
      </c>
      <c r="M98" s="113" t="s">
        <v>857</v>
      </c>
      <c r="N98" s="99"/>
      <c r="O98" s="99"/>
      <c r="P98" s="99"/>
      <c r="Q98" s="99"/>
    </row>
    <row r="99" spans="1:17" s="101" customFormat="1" ht="56.25" x14ac:dyDescent="0.3">
      <c r="A99" s="202">
        <v>92</v>
      </c>
      <c r="B99" s="111" t="s">
        <v>930</v>
      </c>
      <c r="C99" s="98" t="s">
        <v>787</v>
      </c>
      <c r="D99" s="98" t="s">
        <v>794</v>
      </c>
      <c r="E99" s="98" t="s">
        <v>653</v>
      </c>
      <c r="F99" s="106" t="s">
        <v>963</v>
      </c>
      <c r="G99" s="99"/>
      <c r="H99" s="146">
        <v>1</v>
      </c>
      <c r="I99" s="99"/>
      <c r="J99" s="112">
        <v>1500</v>
      </c>
      <c r="K99" s="100"/>
      <c r="L99" s="114">
        <v>39673</v>
      </c>
      <c r="M99" s="113" t="s">
        <v>857</v>
      </c>
      <c r="N99" s="99"/>
      <c r="O99" s="99"/>
      <c r="P99" s="99"/>
      <c r="Q99" s="99"/>
    </row>
    <row r="100" spans="1:17" s="101" customFormat="1" ht="56.25" x14ac:dyDescent="0.3">
      <c r="A100" s="202">
        <v>93</v>
      </c>
      <c r="B100" s="111" t="s">
        <v>931</v>
      </c>
      <c r="C100" s="98" t="s">
        <v>795</v>
      </c>
      <c r="D100" s="98" t="s">
        <v>796</v>
      </c>
      <c r="E100" s="98" t="s">
        <v>653</v>
      </c>
      <c r="F100" s="106" t="s">
        <v>963</v>
      </c>
      <c r="G100" s="99"/>
      <c r="H100" s="146">
        <v>1</v>
      </c>
      <c r="I100" s="99"/>
      <c r="J100" s="112">
        <v>2500</v>
      </c>
      <c r="K100" s="100"/>
      <c r="L100" s="114">
        <v>39673</v>
      </c>
      <c r="M100" s="113" t="s">
        <v>857</v>
      </c>
      <c r="N100" s="99"/>
      <c r="O100" s="99"/>
      <c r="P100" s="99"/>
      <c r="Q100" s="99"/>
    </row>
    <row r="101" spans="1:17" s="101" customFormat="1" ht="75" x14ac:dyDescent="0.3">
      <c r="A101" s="202">
        <v>94</v>
      </c>
      <c r="B101" s="111" t="s">
        <v>264</v>
      </c>
      <c r="C101" s="98" t="s">
        <v>797</v>
      </c>
      <c r="D101" s="98" t="s">
        <v>798</v>
      </c>
      <c r="E101" s="98" t="s">
        <v>653</v>
      </c>
      <c r="F101" s="106" t="s">
        <v>963</v>
      </c>
      <c r="G101" s="99"/>
      <c r="H101" s="146">
        <v>1</v>
      </c>
      <c r="I101" s="99"/>
      <c r="J101" s="112">
        <v>500</v>
      </c>
      <c r="K101" s="100"/>
      <c r="L101" s="114">
        <v>39673</v>
      </c>
      <c r="M101" s="113" t="s">
        <v>857</v>
      </c>
      <c r="N101" s="99"/>
      <c r="O101" s="99"/>
      <c r="P101" s="99"/>
      <c r="Q101" s="99"/>
    </row>
    <row r="102" spans="1:17" s="101" customFormat="1" ht="56.25" x14ac:dyDescent="0.3">
      <c r="A102" s="202">
        <v>95</v>
      </c>
      <c r="B102" s="111" t="s">
        <v>932</v>
      </c>
      <c r="C102" s="98" t="s">
        <v>797</v>
      </c>
      <c r="D102" s="98" t="s">
        <v>799</v>
      </c>
      <c r="E102" s="98" t="s">
        <v>653</v>
      </c>
      <c r="F102" s="106" t="s">
        <v>963</v>
      </c>
      <c r="G102" s="99"/>
      <c r="H102" s="146">
        <v>1</v>
      </c>
      <c r="I102" s="99"/>
      <c r="J102" s="112">
        <v>500</v>
      </c>
      <c r="K102" s="100"/>
      <c r="L102" s="114">
        <v>39673</v>
      </c>
      <c r="M102" s="113" t="s">
        <v>857</v>
      </c>
      <c r="N102" s="99"/>
      <c r="O102" s="99"/>
      <c r="P102" s="99"/>
      <c r="Q102" s="99"/>
    </row>
    <row r="103" spans="1:17" s="101" customFormat="1" ht="75" x14ac:dyDescent="0.3">
      <c r="A103" s="202">
        <v>96</v>
      </c>
      <c r="B103" s="111" t="s">
        <v>933</v>
      </c>
      <c r="C103" s="98" t="s">
        <v>797</v>
      </c>
      <c r="D103" s="98" t="s">
        <v>800</v>
      </c>
      <c r="E103" s="98" t="s">
        <v>653</v>
      </c>
      <c r="F103" s="106" t="s">
        <v>963</v>
      </c>
      <c r="G103" s="99"/>
      <c r="H103" s="146">
        <v>1</v>
      </c>
      <c r="I103" s="99"/>
      <c r="J103" s="112">
        <v>500</v>
      </c>
      <c r="K103" s="100"/>
      <c r="L103" s="114">
        <v>39673</v>
      </c>
      <c r="M103" s="113" t="s">
        <v>857</v>
      </c>
      <c r="N103" s="99"/>
      <c r="O103" s="99"/>
      <c r="P103" s="99"/>
      <c r="Q103" s="99"/>
    </row>
    <row r="104" spans="1:17" s="101" customFormat="1" ht="56.25" x14ac:dyDescent="0.3">
      <c r="A104" s="202">
        <v>97</v>
      </c>
      <c r="B104" s="111" t="s">
        <v>934</v>
      </c>
      <c r="C104" s="98" t="s">
        <v>801</v>
      </c>
      <c r="D104" s="98" t="s">
        <v>802</v>
      </c>
      <c r="E104" s="98" t="s">
        <v>653</v>
      </c>
      <c r="F104" s="106" t="s">
        <v>963</v>
      </c>
      <c r="G104" s="99"/>
      <c r="H104" s="146">
        <v>1</v>
      </c>
      <c r="I104" s="99"/>
      <c r="J104" s="112">
        <v>11000</v>
      </c>
      <c r="K104" s="100"/>
      <c r="L104" s="114">
        <v>39673</v>
      </c>
      <c r="M104" s="113" t="s">
        <v>857</v>
      </c>
      <c r="N104" s="99"/>
      <c r="O104" s="99"/>
      <c r="P104" s="99"/>
      <c r="Q104" s="99"/>
    </row>
    <row r="105" spans="1:17" s="101" customFormat="1" ht="56.25" x14ac:dyDescent="0.3">
      <c r="A105" s="202">
        <v>98</v>
      </c>
      <c r="B105" s="111" t="s">
        <v>265</v>
      </c>
      <c r="C105" s="98" t="s">
        <v>803</v>
      </c>
      <c r="D105" s="98" t="s">
        <v>804</v>
      </c>
      <c r="E105" s="98" t="s">
        <v>653</v>
      </c>
      <c r="F105" s="106" t="s">
        <v>963</v>
      </c>
      <c r="G105" s="99"/>
      <c r="H105" s="146">
        <v>1</v>
      </c>
      <c r="I105" s="99"/>
      <c r="J105" s="112">
        <v>4000</v>
      </c>
      <c r="K105" s="100"/>
      <c r="L105" s="114">
        <v>39673</v>
      </c>
      <c r="M105" s="113" t="s">
        <v>857</v>
      </c>
      <c r="N105" s="99"/>
      <c r="O105" s="99"/>
      <c r="P105" s="99"/>
      <c r="Q105" s="99"/>
    </row>
    <row r="106" spans="1:17" s="101" customFormat="1" ht="56.25" x14ac:dyDescent="0.3">
      <c r="A106" s="202">
        <v>99</v>
      </c>
      <c r="B106" s="111" t="s">
        <v>266</v>
      </c>
      <c r="C106" s="98" t="s">
        <v>805</v>
      </c>
      <c r="D106" s="98" t="s">
        <v>484</v>
      </c>
      <c r="E106" s="98" t="s">
        <v>653</v>
      </c>
      <c r="F106" s="106" t="s">
        <v>963</v>
      </c>
      <c r="G106" s="99"/>
      <c r="H106" s="146">
        <v>1</v>
      </c>
      <c r="I106" s="99"/>
      <c r="J106" s="112">
        <v>6000</v>
      </c>
      <c r="K106" s="100"/>
      <c r="L106" s="114">
        <v>39673</v>
      </c>
      <c r="M106" s="113" t="s">
        <v>857</v>
      </c>
      <c r="N106" s="99"/>
      <c r="O106" s="99"/>
      <c r="P106" s="99"/>
      <c r="Q106" s="99"/>
    </row>
    <row r="107" spans="1:17" s="101" customFormat="1" ht="56.25" x14ac:dyDescent="0.3">
      <c r="A107" s="202">
        <v>100</v>
      </c>
      <c r="B107" s="111" t="s">
        <v>935</v>
      </c>
      <c r="C107" s="98" t="s">
        <v>713</v>
      </c>
      <c r="D107" s="98" t="s">
        <v>806</v>
      </c>
      <c r="E107" s="98" t="s">
        <v>653</v>
      </c>
      <c r="F107" s="106" t="s">
        <v>963</v>
      </c>
      <c r="G107" s="99"/>
      <c r="H107" s="146">
        <v>1</v>
      </c>
      <c r="I107" s="99"/>
      <c r="J107" s="112">
        <v>3500</v>
      </c>
      <c r="K107" s="100"/>
      <c r="L107" s="114">
        <v>39673</v>
      </c>
      <c r="M107" s="113" t="s">
        <v>857</v>
      </c>
      <c r="N107" s="99"/>
      <c r="O107" s="99"/>
      <c r="P107" s="99"/>
      <c r="Q107" s="99"/>
    </row>
    <row r="108" spans="1:17" s="101" customFormat="1" ht="56.25" x14ac:dyDescent="0.3">
      <c r="A108" s="202">
        <v>101</v>
      </c>
      <c r="B108" s="111" t="s">
        <v>936</v>
      </c>
      <c r="C108" s="98" t="s">
        <v>721</v>
      </c>
      <c r="D108" s="98" t="s">
        <v>488</v>
      </c>
      <c r="E108" s="98" t="s">
        <v>653</v>
      </c>
      <c r="F108" s="106" t="s">
        <v>963</v>
      </c>
      <c r="G108" s="99"/>
      <c r="H108" s="146">
        <v>1</v>
      </c>
      <c r="I108" s="99"/>
      <c r="J108" s="112">
        <v>9000</v>
      </c>
      <c r="K108" s="100"/>
      <c r="L108" s="114">
        <v>39673</v>
      </c>
      <c r="M108" s="113" t="s">
        <v>857</v>
      </c>
      <c r="N108" s="99"/>
      <c r="O108" s="99"/>
      <c r="P108" s="99"/>
      <c r="Q108" s="99"/>
    </row>
    <row r="109" spans="1:17" s="101" customFormat="1" ht="56.25" x14ac:dyDescent="0.3">
      <c r="A109" s="202">
        <v>102</v>
      </c>
      <c r="B109" s="111" t="s">
        <v>937</v>
      </c>
      <c r="C109" s="98" t="s">
        <v>758</v>
      </c>
      <c r="D109" s="98" t="s">
        <v>807</v>
      </c>
      <c r="E109" s="98" t="s">
        <v>653</v>
      </c>
      <c r="F109" s="106" t="s">
        <v>963</v>
      </c>
      <c r="G109" s="99"/>
      <c r="H109" s="146">
        <v>1</v>
      </c>
      <c r="I109" s="99"/>
      <c r="J109" s="112">
        <v>1000</v>
      </c>
      <c r="K109" s="100"/>
      <c r="L109" s="114">
        <v>39673</v>
      </c>
      <c r="M109" s="113" t="s">
        <v>857</v>
      </c>
      <c r="N109" s="99"/>
      <c r="O109" s="99"/>
      <c r="P109" s="99"/>
      <c r="Q109" s="99"/>
    </row>
    <row r="110" spans="1:17" s="101" customFormat="1" ht="56.25" x14ac:dyDescent="0.3">
      <c r="A110" s="202">
        <v>103</v>
      </c>
      <c r="B110" s="111" t="s">
        <v>938</v>
      </c>
      <c r="C110" s="98" t="s">
        <v>795</v>
      </c>
      <c r="D110" s="98" t="s">
        <v>492</v>
      </c>
      <c r="E110" s="98" t="s">
        <v>653</v>
      </c>
      <c r="F110" s="106" t="s">
        <v>963</v>
      </c>
      <c r="G110" s="99"/>
      <c r="H110" s="146">
        <v>1</v>
      </c>
      <c r="I110" s="99"/>
      <c r="J110" s="112">
        <v>2500</v>
      </c>
      <c r="K110" s="100"/>
      <c r="L110" s="114">
        <v>39673</v>
      </c>
      <c r="M110" s="113" t="s">
        <v>857</v>
      </c>
      <c r="N110" s="99"/>
      <c r="O110" s="99"/>
      <c r="P110" s="99"/>
      <c r="Q110" s="99"/>
    </row>
    <row r="111" spans="1:17" s="101" customFormat="1" ht="56.25" x14ac:dyDescent="0.3">
      <c r="A111" s="202">
        <v>104</v>
      </c>
      <c r="B111" s="111" t="s">
        <v>939</v>
      </c>
      <c r="C111" s="98" t="s">
        <v>797</v>
      </c>
      <c r="D111" s="98" t="s">
        <v>808</v>
      </c>
      <c r="E111" s="98" t="s">
        <v>653</v>
      </c>
      <c r="F111" s="106" t="s">
        <v>963</v>
      </c>
      <c r="G111" s="99"/>
      <c r="H111" s="146">
        <v>1</v>
      </c>
      <c r="I111" s="99"/>
      <c r="J111" s="112">
        <v>500</v>
      </c>
      <c r="K111" s="100"/>
      <c r="L111" s="114">
        <v>39673</v>
      </c>
      <c r="M111" s="113" t="s">
        <v>857</v>
      </c>
      <c r="N111" s="99"/>
      <c r="O111" s="99"/>
      <c r="P111" s="99"/>
      <c r="Q111" s="99"/>
    </row>
    <row r="112" spans="1:17" s="101" customFormat="1" ht="56.25" x14ac:dyDescent="0.3">
      <c r="A112" s="202">
        <v>105</v>
      </c>
      <c r="B112" s="111" t="s">
        <v>940</v>
      </c>
      <c r="C112" s="98" t="s">
        <v>756</v>
      </c>
      <c r="D112" s="98" t="s">
        <v>809</v>
      </c>
      <c r="E112" s="98" t="s">
        <v>653</v>
      </c>
      <c r="F112" s="106" t="s">
        <v>963</v>
      </c>
      <c r="G112" s="134"/>
      <c r="H112" s="146">
        <v>1</v>
      </c>
      <c r="I112" s="99"/>
      <c r="J112" s="112">
        <v>750</v>
      </c>
      <c r="K112" s="100"/>
      <c r="L112" s="114">
        <v>39673</v>
      </c>
      <c r="M112" s="113" t="s">
        <v>857</v>
      </c>
      <c r="N112" s="99"/>
      <c r="O112" s="99"/>
      <c r="P112" s="99"/>
      <c r="Q112" s="99"/>
    </row>
    <row r="113" spans="1:17" s="101" customFormat="1" ht="56.25" x14ac:dyDescent="0.3">
      <c r="A113" s="202">
        <v>106</v>
      </c>
      <c r="B113" s="111" t="s">
        <v>941</v>
      </c>
      <c r="C113" s="98" t="s">
        <v>711</v>
      </c>
      <c r="D113" s="98" t="s">
        <v>810</v>
      </c>
      <c r="E113" s="98" t="s">
        <v>653</v>
      </c>
      <c r="F113" s="106" t="s">
        <v>963</v>
      </c>
      <c r="G113" s="99"/>
      <c r="H113" s="146">
        <v>1</v>
      </c>
      <c r="I113" s="99"/>
      <c r="J113" s="112">
        <v>1750</v>
      </c>
      <c r="K113" s="100"/>
      <c r="L113" s="114">
        <v>39673</v>
      </c>
      <c r="M113" s="113" t="s">
        <v>857</v>
      </c>
      <c r="N113" s="99"/>
      <c r="O113" s="99"/>
      <c r="P113" s="99"/>
      <c r="Q113" s="99"/>
    </row>
    <row r="114" spans="1:17" s="101" customFormat="1" ht="56.25" x14ac:dyDescent="0.3">
      <c r="A114" s="202">
        <v>107</v>
      </c>
      <c r="B114" s="111" t="s">
        <v>942</v>
      </c>
      <c r="C114" s="98" t="s">
        <v>811</v>
      </c>
      <c r="D114" s="98" t="s">
        <v>812</v>
      </c>
      <c r="E114" s="98" t="s">
        <v>653</v>
      </c>
      <c r="F114" s="106" t="s">
        <v>963</v>
      </c>
      <c r="G114" s="99"/>
      <c r="H114" s="146">
        <v>1</v>
      </c>
      <c r="I114" s="99"/>
      <c r="J114" s="112">
        <v>2000</v>
      </c>
      <c r="K114" s="100"/>
      <c r="L114" s="114">
        <v>39673</v>
      </c>
      <c r="M114" s="113" t="s">
        <v>857</v>
      </c>
      <c r="N114" s="99"/>
      <c r="O114" s="99"/>
      <c r="P114" s="99"/>
      <c r="Q114" s="99"/>
    </row>
    <row r="115" spans="1:17" s="101" customFormat="1" ht="56.25" x14ac:dyDescent="0.3">
      <c r="A115" s="202">
        <v>108</v>
      </c>
      <c r="B115" s="111" t="s">
        <v>943</v>
      </c>
      <c r="C115" s="98" t="s">
        <v>813</v>
      </c>
      <c r="D115" s="98" t="s">
        <v>814</v>
      </c>
      <c r="E115" s="98" t="s">
        <v>653</v>
      </c>
      <c r="F115" s="106" t="s">
        <v>963</v>
      </c>
      <c r="G115" s="99"/>
      <c r="H115" s="146">
        <v>1</v>
      </c>
      <c r="I115" s="99"/>
      <c r="J115" s="112">
        <v>4500</v>
      </c>
      <c r="K115" s="100"/>
      <c r="L115" s="114">
        <v>39673</v>
      </c>
      <c r="M115" s="113" t="s">
        <v>857</v>
      </c>
      <c r="N115" s="99"/>
      <c r="O115" s="99"/>
      <c r="P115" s="99"/>
      <c r="Q115" s="99"/>
    </row>
    <row r="116" spans="1:17" s="101" customFormat="1" ht="56.25" x14ac:dyDescent="0.3">
      <c r="A116" s="202">
        <v>109</v>
      </c>
      <c r="B116" s="111" t="s">
        <v>944</v>
      </c>
      <c r="C116" s="98" t="s">
        <v>792</v>
      </c>
      <c r="D116" s="98" t="s">
        <v>815</v>
      </c>
      <c r="E116" s="98" t="s">
        <v>653</v>
      </c>
      <c r="F116" s="106" t="s">
        <v>963</v>
      </c>
      <c r="G116" s="99"/>
      <c r="H116" s="146">
        <v>1</v>
      </c>
      <c r="I116" s="99"/>
      <c r="J116" s="112">
        <v>1500</v>
      </c>
      <c r="K116" s="100"/>
      <c r="L116" s="114">
        <v>39673</v>
      </c>
      <c r="M116" s="113" t="s">
        <v>857</v>
      </c>
      <c r="N116" s="99"/>
      <c r="O116" s="99"/>
      <c r="P116" s="99"/>
      <c r="Q116" s="99"/>
    </row>
    <row r="117" spans="1:17" s="101" customFormat="1" ht="56.25" x14ac:dyDescent="0.3">
      <c r="A117" s="202">
        <v>110</v>
      </c>
      <c r="B117" s="111" t="s">
        <v>945</v>
      </c>
      <c r="C117" s="98" t="s">
        <v>758</v>
      </c>
      <c r="D117" s="98" t="s">
        <v>816</v>
      </c>
      <c r="E117" s="98" t="s">
        <v>653</v>
      </c>
      <c r="F117" s="106" t="s">
        <v>963</v>
      </c>
      <c r="G117" s="99"/>
      <c r="H117" s="146">
        <v>1</v>
      </c>
      <c r="I117" s="99"/>
      <c r="J117" s="112">
        <v>1000</v>
      </c>
      <c r="K117" s="100"/>
      <c r="L117" s="114">
        <v>39673</v>
      </c>
      <c r="M117" s="113" t="s">
        <v>857</v>
      </c>
      <c r="N117" s="99"/>
      <c r="O117" s="99"/>
      <c r="P117" s="99"/>
      <c r="Q117" s="99"/>
    </row>
    <row r="118" spans="1:17" s="101" customFormat="1" ht="56.25" x14ac:dyDescent="0.3">
      <c r="A118" s="202">
        <v>111</v>
      </c>
      <c r="B118" s="111" t="s">
        <v>946</v>
      </c>
      <c r="C118" s="98" t="s">
        <v>795</v>
      </c>
      <c r="D118" s="98" t="s">
        <v>817</v>
      </c>
      <c r="E118" s="98" t="s">
        <v>653</v>
      </c>
      <c r="F118" s="106" t="s">
        <v>963</v>
      </c>
      <c r="G118" s="99"/>
      <c r="H118" s="146">
        <v>1</v>
      </c>
      <c r="I118" s="99"/>
      <c r="J118" s="112">
        <v>2500</v>
      </c>
      <c r="K118" s="100"/>
      <c r="L118" s="114">
        <v>39673</v>
      </c>
      <c r="M118" s="113" t="s">
        <v>857</v>
      </c>
      <c r="N118" s="99"/>
      <c r="O118" s="99"/>
      <c r="P118" s="99"/>
      <c r="Q118" s="99"/>
    </row>
    <row r="119" spans="1:17" s="101" customFormat="1" ht="56.25" x14ac:dyDescent="0.3">
      <c r="A119" s="202">
        <v>112</v>
      </c>
      <c r="B119" s="111" t="s">
        <v>947</v>
      </c>
      <c r="C119" s="98" t="s">
        <v>758</v>
      </c>
      <c r="D119" s="98" t="s">
        <v>818</v>
      </c>
      <c r="E119" s="98" t="s">
        <v>653</v>
      </c>
      <c r="F119" s="106" t="s">
        <v>963</v>
      </c>
      <c r="G119" s="99"/>
      <c r="H119" s="146">
        <v>1</v>
      </c>
      <c r="I119" s="99"/>
      <c r="J119" s="112">
        <v>1000</v>
      </c>
      <c r="K119" s="100"/>
      <c r="L119" s="114">
        <v>39673</v>
      </c>
      <c r="M119" s="113" t="s">
        <v>857</v>
      </c>
      <c r="N119" s="99"/>
      <c r="O119" s="99"/>
      <c r="P119" s="99"/>
      <c r="Q119" s="99"/>
    </row>
    <row r="120" spans="1:17" s="101" customFormat="1" ht="56.25" x14ac:dyDescent="0.3">
      <c r="A120" s="202">
        <v>113</v>
      </c>
      <c r="B120" s="111" t="s">
        <v>948</v>
      </c>
      <c r="C120" s="98" t="s">
        <v>797</v>
      </c>
      <c r="D120" s="98" t="s">
        <v>819</v>
      </c>
      <c r="E120" s="98" t="s">
        <v>653</v>
      </c>
      <c r="F120" s="106" t="s">
        <v>963</v>
      </c>
      <c r="G120" s="99"/>
      <c r="H120" s="146">
        <v>1</v>
      </c>
      <c r="I120" s="99"/>
      <c r="J120" s="112">
        <v>500</v>
      </c>
      <c r="K120" s="100"/>
      <c r="L120" s="114">
        <v>39673</v>
      </c>
      <c r="M120" s="113" t="s">
        <v>857</v>
      </c>
      <c r="N120" s="99"/>
      <c r="O120" s="99"/>
      <c r="P120" s="99"/>
      <c r="Q120" s="99"/>
    </row>
    <row r="121" spans="1:17" s="101" customFormat="1" ht="56.25" x14ac:dyDescent="0.3">
      <c r="A121" s="202">
        <v>114</v>
      </c>
      <c r="B121" s="111" t="s">
        <v>949</v>
      </c>
      <c r="C121" s="98" t="s">
        <v>792</v>
      </c>
      <c r="D121" s="98" t="s">
        <v>820</v>
      </c>
      <c r="E121" s="98" t="s">
        <v>653</v>
      </c>
      <c r="F121" s="106" t="s">
        <v>963</v>
      </c>
      <c r="G121" s="99"/>
      <c r="H121" s="146">
        <v>1</v>
      </c>
      <c r="I121" s="99"/>
      <c r="J121" s="112">
        <v>1500</v>
      </c>
      <c r="K121" s="100"/>
      <c r="L121" s="114">
        <v>39673</v>
      </c>
      <c r="M121" s="113" t="s">
        <v>857</v>
      </c>
      <c r="N121" s="99"/>
      <c r="O121" s="99"/>
      <c r="P121" s="99"/>
      <c r="Q121" s="99"/>
    </row>
    <row r="122" spans="1:17" s="101" customFormat="1" ht="56.25" x14ac:dyDescent="0.3">
      <c r="A122" s="202">
        <v>115</v>
      </c>
      <c r="B122" s="111" t="s">
        <v>950</v>
      </c>
      <c r="C122" s="98" t="s">
        <v>792</v>
      </c>
      <c r="D122" s="98" t="s">
        <v>517</v>
      </c>
      <c r="E122" s="98" t="s">
        <v>653</v>
      </c>
      <c r="F122" s="106" t="s">
        <v>963</v>
      </c>
      <c r="G122" s="99"/>
      <c r="H122" s="146">
        <v>1</v>
      </c>
      <c r="I122" s="99"/>
      <c r="J122" s="112">
        <v>1500</v>
      </c>
      <c r="K122" s="99"/>
      <c r="L122" s="114">
        <v>39673</v>
      </c>
      <c r="M122" s="113" t="s">
        <v>857</v>
      </c>
      <c r="N122" s="99"/>
      <c r="O122" s="99"/>
      <c r="P122" s="99"/>
      <c r="Q122" s="99"/>
    </row>
    <row r="123" spans="1:17" s="101" customFormat="1" ht="56.25" x14ac:dyDescent="0.3">
      <c r="A123" s="202">
        <v>116</v>
      </c>
      <c r="B123" s="111" t="s">
        <v>951</v>
      </c>
      <c r="C123" s="98" t="s">
        <v>813</v>
      </c>
      <c r="D123" s="98" t="s">
        <v>821</v>
      </c>
      <c r="E123" s="98" t="s">
        <v>653</v>
      </c>
      <c r="F123" s="106" t="s">
        <v>963</v>
      </c>
      <c r="G123" s="99"/>
      <c r="H123" s="146">
        <v>1</v>
      </c>
      <c r="I123" s="99"/>
      <c r="J123" s="112">
        <v>4500</v>
      </c>
      <c r="K123" s="100"/>
      <c r="L123" s="114">
        <v>39673</v>
      </c>
      <c r="M123" s="113" t="s">
        <v>857</v>
      </c>
      <c r="N123" s="99"/>
      <c r="O123" s="99"/>
      <c r="P123" s="99"/>
      <c r="Q123" s="99"/>
    </row>
    <row r="124" spans="1:17" s="101" customFormat="1" ht="56.25" x14ac:dyDescent="0.3">
      <c r="A124" s="202">
        <v>117</v>
      </c>
      <c r="B124" s="111" t="s">
        <v>952</v>
      </c>
      <c r="C124" s="98" t="s">
        <v>797</v>
      </c>
      <c r="D124" s="98" t="s">
        <v>522</v>
      </c>
      <c r="E124" s="98" t="s">
        <v>653</v>
      </c>
      <c r="F124" s="106" t="s">
        <v>963</v>
      </c>
      <c r="G124" s="99"/>
      <c r="H124" s="146">
        <v>1</v>
      </c>
      <c r="I124" s="99"/>
      <c r="J124" s="112">
        <v>500</v>
      </c>
      <c r="K124" s="100"/>
      <c r="L124" s="114">
        <v>39673</v>
      </c>
      <c r="M124" s="113" t="s">
        <v>857</v>
      </c>
      <c r="N124" s="99"/>
      <c r="O124" s="99"/>
      <c r="P124" s="99"/>
      <c r="Q124" s="99"/>
    </row>
    <row r="125" spans="1:17" s="101" customFormat="1" ht="56.25" x14ac:dyDescent="0.3">
      <c r="A125" s="202">
        <v>118</v>
      </c>
      <c r="B125" s="111" t="s">
        <v>953</v>
      </c>
      <c r="C125" s="98" t="s">
        <v>822</v>
      </c>
      <c r="D125" s="98" t="s">
        <v>823</v>
      </c>
      <c r="E125" s="98" t="s">
        <v>653</v>
      </c>
      <c r="F125" s="106" t="s">
        <v>963</v>
      </c>
      <c r="G125" s="99"/>
      <c r="H125" s="146">
        <v>1</v>
      </c>
      <c r="I125" s="99"/>
      <c r="J125" s="112">
        <v>250</v>
      </c>
      <c r="K125" s="100"/>
      <c r="L125" s="114">
        <v>39673</v>
      </c>
      <c r="M125" s="113" t="s">
        <v>857</v>
      </c>
      <c r="N125" s="99"/>
      <c r="O125" s="99"/>
      <c r="P125" s="99"/>
      <c r="Q125" s="99"/>
    </row>
    <row r="126" spans="1:17" s="80" customFormat="1" ht="120" customHeight="1" x14ac:dyDescent="0.3">
      <c r="A126" s="202">
        <v>119</v>
      </c>
      <c r="B126" s="111" t="s">
        <v>864</v>
      </c>
      <c r="C126" s="98" t="s">
        <v>1048</v>
      </c>
      <c r="D126" s="98" t="s">
        <v>825</v>
      </c>
      <c r="E126" s="106" t="s">
        <v>826</v>
      </c>
      <c r="F126" s="106" t="s">
        <v>963</v>
      </c>
      <c r="G126" s="110" t="s">
        <v>824</v>
      </c>
      <c r="H126" s="146">
        <v>1</v>
      </c>
      <c r="I126" s="110"/>
      <c r="J126" s="111">
        <v>2500</v>
      </c>
      <c r="K126" s="112">
        <v>891050</v>
      </c>
      <c r="L126" s="114">
        <v>39003</v>
      </c>
      <c r="M126" s="113" t="s">
        <v>1049</v>
      </c>
      <c r="N126" s="99"/>
      <c r="O126" s="109" t="s">
        <v>1444</v>
      </c>
      <c r="P126" s="133">
        <v>43363</v>
      </c>
      <c r="Q126" s="99"/>
    </row>
    <row r="127" spans="1:17" s="80" customFormat="1" ht="117.75" customHeight="1" x14ac:dyDescent="0.3">
      <c r="A127" s="202">
        <v>120</v>
      </c>
      <c r="B127" s="111" t="s">
        <v>865</v>
      </c>
      <c r="C127" s="98" t="s">
        <v>1050</v>
      </c>
      <c r="D127" s="98" t="s">
        <v>828</v>
      </c>
      <c r="E127" s="106" t="s">
        <v>826</v>
      </c>
      <c r="F127" s="106" t="s">
        <v>963</v>
      </c>
      <c r="G127" s="110" t="s">
        <v>827</v>
      </c>
      <c r="H127" s="146">
        <v>1</v>
      </c>
      <c r="I127" s="110"/>
      <c r="J127" s="111">
        <v>1078</v>
      </c>
      <c r="K127" s="112">
        <v>172824.95999999999</v>
      </c>
      <c r="L127" s="114">
        <v>39003</v>
      </c>
      <c r="M127" s="113" t="s">
        <v>1051</v>
      </c>
      <c r="N127" s="99"/>
      <c r="O127" s="109" t="s">
        <v>1444</v>
      </c>
      <c r="P127" s="133">
        <v>43363</v>
      </c>
      <c r="Q127" s="99"/>
    </row>
    <row r="128" spans="1:17" s="131" customFormat="1" ht="75" x14ac:dyDescent="0.3">
      <c r="A128" s="202">
        <v>121</v>
      </c>
      <c r="B128" s="111" t="s">
        <v>866</v>
      </c>
      <c r="C128" s="106" t="s">
        <v>1052</v>
      </c>
      <c r="D128" s="98" t="s">
        <v>829</v>
      </c>
      <c r="E128" s="106" t="s">
        <v>826</v>
      </c>
      <c r="F128" s="106" t="s">
        <v>963</v>
      </c>
      <c r="G128" s="110"/>
      <c r="H128" s="146">
        <v>1</v>
      </c>
      <c r="I128" s="110"/>
      <c r="J128" s="111">
        <v>36</v>
      </c>
      <c r="K128" s="112"/>
      <c r="L128" s="114">
        <v>39003</v>
      </c>
      <c r="M128" s="113" t="s">
        <v>77</v>
      </c>
      <c r="N128" s="99"/>
      <c r="O128" s="99"/>
      <c r="P128" s="99"/>
      <c r="Q128" s="99"/>
    </row>
    <row r="129" spans="1:17" s="80" customFormat="1" ht="112.5" x14ac:dyDescent="0.3">
      <c r="A129" s="202">
        <v>122</v>
      </c>
      <c r="B129" s="111" t="s">
        <v>867</v>
      </c>
      <c r="C129" s="106" t="s">
        <v>1053</v>
      </c>
      <c r="D129" s="98" t="s">
        <v>831</v>
      </c>
      <c r="E129" s="106" t="s">
        <v>826</v>
      </c>
      <c r="F129" s="106" t="s">
        <v>963</v>
      </c>
      <c r="G129" s="110" t="s">
        <v>830</v>
      </c>
      <c r="H129" s="146">
        <v>1</v>
      </c>
      <c r="I129" s="110"/>
      <c r="J129" s="111">
        <v>3441</v>
      </c>
      <c r="K129" s="112">
        <v>1588871.36</v>
      </c>
      <c r="L129" s="114">
        <v>39003</v>
      </c>
      <c r="M129" s="113" t="s">
        <v>1054</v>
      </c>
      <c r="N129" s="99"/>
      <c r="O129" s="109" t="s">
        <v>1444</v>
      </c>
      <c r="P129" s="133">
        <v>43363</v>
      </c>
      <c r="Q129" s="99"/>
    </row>
    <row r="130" spans="1:17" s="80" customFormat="1" ht="126" x14ac:dyDescent="0.3">
      <c r="A130" s="202">
        <v>123</v>
      </c>
      <c r="B130" s="111" t="s">
        <v>957</v>
      </c>
      <c r="C130" s="106" t="s">
        <v>1301</v>
      </c>
      <c r="D130" s="106" t="s">
        <v>833</v>
      </c>
      <c r="E130" s="106" t="s">
        <v>1178</v>
      </c>
      <c r="F130" s="106" t="s">
        <v>963</v>
      </c>
      <c r="G130" s="110" t="s">
        <v>832</v>
      </c>
      <c r="H130" s="146">
        <v>1</v>
      </c>
      <c r="I130" s="110"/>
      <c r="J130" s="169">
        <v>2119</v>
      </c>
      <c r="K130" s="112">
        <v>786786.06</v>
      </c>
      <c r="L130" s="107">
        <v>41794</v>
      </c>
      <c r="M130" s="115" t="s">
        <v>1312</v>
      </c>
      <c r="N130" s="99"/>
      <c r="O130" s="99"/>
      <c r="P130" s="99"/>
      <c r="Q130" s="99"/>
    </row>
    <row r="131" spans="1:17" s="80" customFormat="1" ht="112.5" x14ac:dyDescent="0.3">
      <c r="A131" s="202">
        <v>124</v>
      </c>
      <c r="B131" s="111" t="s">
        <v>958</v>
      </c>
      <c r="C131" s="106" t="s">
        <v>835</v>
      </c>
      <c r="D131" s="106" t="s">
        <v>836</v>
      </c>
      <c r="E131" s="106" t="s">
        <v>826</v>
      </c>
      <c r="F131" s="106" t="s">
        <v>963</v>
      </c>
      <c r="G131" s="110" t="s">
        <v>834</v>
      </c>
      <c r="H131" s="146">
        <v>1</v>
      </c>
      <c r="I131" s="110"/>
      <c r="J131" s="111">
        <v>2776</v>
      </c>
      <c r="K131" s="112">
        <v>1588871.36</v>
      </c>
      <c r="L131" s="107">
        <v>41913</v>
      </c>
      <c r="M131" s="115" t="s">
        <v>858</v>
      </c>
      <c r="N131" s="99"/>
      <c r="O131" s="99"/>
      <c r="P131" s="99"/>
      <c r="Q131" s="99"/>
    </row>
    <row r="132" spans="1:17" s="80" customFormat="1" ht="150" customHeight="1" x14ac:dyDescent="0.3">
      <c r="A132" s="202">
        <v>125</v>
      </c>
      <c r="B132" s="111" t="s">
        <v>959</v>
      </c>
      <c r="C132" s="106" t="s">
        <v>838</v>
      </c>
      <c r="D132" s="106" t="s">
        <v>839</v>
      </c>
      <c r="E132" s="106" t="s">
        <v>826</v>
      </c>
      <c r="F132" s="106" t="s">
        <v>963</v>
      </c>
      <c r="G132" s="110" t="s">
        <v>837</v>
      </c>
      <c r="H132" s="146">
        <v>1</v>
      </c>
      <c r="I132" s="110"/>
      <c r="J132" s="111">
        <v>492</v>
      </c>
      <c r="K132" s="112">
        <v>90282</v>
      </c>
      <c r="L132" s="107">
        <v>41913</v>
      </c>
      <c r="M132" s="115" t="s">
        <v>859</v>
      </c>
      <c r="N132" s="99"/>
      <c r="O132" s="113" t="s">
        <v>1445</v>
      </c>
      <c r="P132" s="108">
        <v>43370</v>
      </c>
      <c r="Q132" s="99"/>
    </row>
    <row r="133" spans="1:17" s="80" customFormat="1" ht="75" x14ac:dyDescent="0.3">
      <c r="A133" s="202">
        <v>126</v>
      </c>
      <c r="B133" s="111" t="s">
        <v>960</v>
      </c>
      <c r="C133" s="106" t="s">
        <v>1748</v>
      </c>
      <c r="D133" s="106" t="s">
        <v>841</v>
      </c>
      <c r="E133" s="106" t="s">
        <v>826</v>
      </c>
      <c r="F133" s="106" t="s">
        <v>965</v>
      </c>
      <c r="G133" s="110" t="s">
        <v>840</v>
      </c>
      <c r="H133" s="146">
        <v>1</v>
      </c>
      <c r="I133" s="110"/>
      <c r="J133" s="111">
        <v>11427</v>
      </c>
      <c r="K133" s="112">
        <v>2982675.54</v>
      </c>
      <c r="L133" s="107">
        <v>42115</v>
      </c>
      <c r="M133" s="113" t="s">
        <v>842</v>
      </c>
      <c r="N133" s="99"/>
      <c r="O133" s="113" t="s">
        <v>1448</v>
      </c>
      <c r="P133" s="107">
        <v>42115</v>
      </c>
      <c r="Q133" s="99"/>
    </row>
    <row r="134" spans="1:17" s="80" customFormat="1" ht="75" x14ac:dyDescent="0.3">
      <c r="A134" s="202">
        <v>127</v>
      </c>
      <c r="B134" s="111" t="s">
        <v>961</v>
      </c>
      <c r="C134" s="106" t="s">
        <v>844</v>
      </c>
      <c r="D134" s="106" t="s">
        <v>845</v>
      </c>
      <c r="E134" s="106" t="s">
        <v>826</v>
      </c>
      <c r="F134" s="106" t="s">
        <v>965</v>
      </c>
      <c r="G134" s="363" t="s">
        <v>843</v>
      </c>
      <c r="H134" s="146">
        <v>1</v>
      </c>
      <c r="I134" s="110"/>
      <c r="J134" s="111">
        <v>23510</v>
      </c>
      <c r="K134" s="112">
        <v>25255382.399999999</v>
      </c>
      <c r="L134" s="117">
        <v>42464</v>
      </c>
      <c r="M134" s="113" t="s">
        <v>966</v>
      </c>
      <c r="N134" s="99"/>
      <c r="O134" s="113" t="s">
        <v>1449</v>
      </c>
      <c r="P134" s="107">
        <v>42464</v>
      </c>
      <c r="Q134" s="99"/>
    </row>
    <row r="135" spans="1:17" s="132" customFormat="1" ht="75" x14ac:dyDescent="0.3">
      <c r="A135" s="202">
        <v>128</v>
      </c>
      <c r="B135" s="111" t="s">
        <v>954</v>
      </c>
      <c r="C135" s="106" t="s">
        <v>846</v>
      </c>
      <c r="D135" s="106" t="s">
        <v>847</v>
      </c>
      <c r="E135" s="106" t="s">
        <v>826</v>
      </c>
      <c r="F135" s="106" t="s">
        <v>965</v>
      </c>
      <c r="G135" s="110" t="s">
        <v>1133</v>
      </c>
      <c r="H135" s="146">
        <v>1</v>
      </c>
      <c r="I135" s="110"/>
      <c r="J135" s="111">
        <v>278</v>
      </c>
      <c r="K135" s="112"/>
      <c r="L135" s="117">
        <v>40919</v>
      </c>
      <c r="M135" s="113" t="s">
        <v>848</v>
      </c>
      <c r="N135" s="301"/>
      <c r="O135" s="113" t="s">
        <v>1450</v>
      </c>
      <c r="P135" s="108">
        <v>40919</v>
      </c>
      <c r="Q135" s="301"/>
    </row>
    <row r="136" spans="1:17" s="102" customFormat="1" ht="112.5" x14ac:dyDescent="0.3">
      <c r="A136" s="202">
        <v>129</v>
      </c>
      <c r="B136" s="111" t="s">
        <v>956</v>
      </c>
      <c r="C136" s="106" t="s">
        <v>849</v>
      </c>
      <c r="D136" s="106" t="s">
        <v>850</v>
      </c>
      <c r="E136" s="106" t="s">
        <v>851</v>
      </c>
      <c r="F136" s="106" t="s">
        <v>963</v>
      </c>
      <c r="G136" s="110" t="s">
        <v>61</v>
      </c>
      <c r="H136" s="146">
        <v>1</v>
      </c>
      <c r="I136" s="110"/>
      <c r="J136" s="111">
        <v>142</v>
      </c>
      <c r="K136" s="112">
        <v>14945.5</v>
      </c>
      <c r="L136" s="117">
        <v>41562</v>
      </c>
      <c r="M136" s="115" t="s">
        <v>1814</v>
      </c>
      <c r="N136" s="110"/>
      <c r="O136" s="113"/>
      <c r="P136" s="301"/>
      <c r="Q136" s="301"/>
    </row>
    <row r="137" spans="1:17" s="102" customFormat="1" ht="112.5" x14ac:dyDescent="0.3">
      <c r="A137" s="202">
        <v>130</v>
      </c>
      <c r="B137" s="111" t="s">
        <v>962</v>
      </c>
      <c r="C137" s="106" t="s">
        <v>852</v>
      </c>
      <c r="D137" s="106" t="s">
        <v>853</v>
      </c>
      <c r="E137" s="106" t="s">
        <v>851</v>
      </c>
      <c r="F137" s="106" t="s">
        <v>963</v>
      </c>
      <c r="G137" s="116" t="s">
        <v>62</v>
      </c>
      <c r="H137" s="146">
        <v>1</v>
      </c>
      <c r="I137" s="146">
        <v>1</v>
      </c>
      <c r="J137" s="111">
        <v>407</v>
      </c>
      <c r="K137" s="112">
        <v>232950.52</v>
      </c>
      <c r="L137" s="117">
        <v>42996</v>
      </c>
      <c r="M137" s="118" t="s">
        <v>855</v>
      </c>
      <c r="N137" s="301"/>
      <c r="O137" s="301"/>
      <c r="P137" s="301"/>
      <c r="Q137" s="301"/>
    </row>
    <row r="138" spans="1:17" s="102" customFormat="1" ht="94.5" x14ac:dyDescent="0.3">
      <c r="A138" s="202">
        <v>131</v>
      </c>
      <c r="B138" s="111" t="s">
        <v>1055</v>
      </c>
      <c r="C138" s="106" t="s">
        <v>1056</v>
      </c>
      <c r="D138" s="106" t="s">
        <v>1057</v>
      </c>
      <c r="E138" s="106" t="s">
        <v>1058</v>
      </c>
      <c r="F138" s="106" t="s">
        <v>48</v>
      </c>
      <c r="G138" s="116" t="s">
        <v>1059</v>
      </c>
      <c r="H138" s="146">
        <v>1</v>
      </c>
      <c r="I138" s="146">
        <v>1</v>
      </c>
      <c r="J138" s="111">
        <v>7586</v>
      </c>
      <c r="K138" s="112">
        <v>1612252.58</v>
      </c>
      <c r="L138" s="117">
        <v>43336</v>
      </c>
      <c r="M138" s="118" t="s">
        <v>1060</v>
      </c>
      <c r="N138" s="301"/>
      <c r="O138" s="113" t="s">
        <v>1446</v>
      </c>
      <c r="P138" s="107">
        <v>43363</v>
      </c>
      <c r="Q138" s="301"/>
    </row>
    <row r="139" spans="1:17" s="102" customFormat="1" ht="94.5" x14ac:dyDescent="0.3">
      <c r="A139" s="202">
        <v>132</v>
      </c>
      <c r="B139" s="111" t="s">
        <v>1061</v>
      </c>
      <c r="C139" s="106" t="s">
        <v>1063</v>
      </c>
      <c r="D139" s="106" t="s">
        <v>1064</v>
      </c>
      <c r="E139" s="106" t="s">
        <v>1058</v>
      </c>
      <c r="F139" s="106" t="s">
        <v>48</v>
      </c>
      <c r="G139" s="116" t="s">
        <v>1042</v>
      </c>
      <c r="H139" s="146">
        <v>1</v>
      </c>
      <c r="I139" s="116"/>
      <c r="J139" s="111">
        <v>30</v>
      </c>
      <c r="K139" s="112">
        <v>6375.9</v>
      </c>
      <c r="L139" s="117">
        <v>43269</v>
      </c>
      <c r="M139" s="118" t="s">
        <v>1065</v>
      </c>
      <c r="N139" s="301"/>
      <c r="O139" s="301"/>
      <c r="P139" s="301"/>
      <c r="Q139" s="301"/>
    </row>
    <row r="140" spans="1:17" s="102" customFormat="1" ht="94.5" x14ac:dyDescent="0.3">
      <c r="A140" s="202">
        <v>133</v>
      </c>
      <c r="B140" s="111" t="s">
        <v>1062</v>
      </c>
      <c r="C140" s="106" t="s">
        <v>1176</v>
      </c>
      <c r="D140" s="106" t="s">
        <v>1066</v>
      </c>
      <c r="E140" s="106" t="s">
        <v>1058</v>
      </c>
      <c r="F140" s="106" t="s">
        <v>48</v>
      </c>
      <c r="G140" s="362" t="s">
        <v>1039</v>
      </c>
      <c r="H140" s="146">
        <v>1</v>
      </c>
      <c r="I140" s="146">
        <v>1</v>
      </c>
      <c r="J140" s="111">
        <v>1058</v>
      </c>
      <c r="K140" s="112">
        <v>224856.74</v>
      </c>
      <c r="L140" s="117">
        <v>43269</v>
      </c>
      <c r="M140" s="118" t="s">
        <v>1067</v>
      </c>
      <c r="N140" s="301"/>
      <c r="O140" s="301"/>
      <c r="P140" s="301"/>
      <c r="Q140" s="301"/>
    </row>
    <row r="141" spans="1:17" s="102" customFormat="1" ht="94.5" x14ac:dyDescent="0.3">
      <c r="A141" s="202">
        <v>134</v>
      </c>
      <c r="B141" s="111" t="s">
        <v>1068</v>
      </c>
      <c r="C141" s="106" t="s">
        <v>1063</v>
      </c>
      <c r="D141" s="106" t="s">
        <v>1069</v>
      </c>
      <c r="E141" s="106" t="s">
        <v>1058</v>
      </c>
      <c r="F141" s="106" t="s">
        <v>48</v>
      </c>
      <c r="G141" s="362" t="s">
        <v>1041</v>
      </c>
      <c r="H141" s="146">
        <v>1</v>
      </c>
      <c r="I141" s="146">
        <v>1</v>
      </c>
      <c r="J141" s="111">
        <v>2299</v>
      </c>
      <c r="K141" s="112">
        <v>488606.47</v>
      </c>
      <c r="L141" s="117">
        <v>43354</v>
      </c>
      <c r="M141" s="118" t="s">
        <v>1070</v>
      </c>
      <c r="N141" s="301"/>
      <c r="O141" s="302"/>
      <c r="P141" s="301"/>
      <c r="Q141" s="301"/>
    </row>
    <row r="142" spans="1:17" ht="94.5" x14ac:dyDescent="0.25">
      <c r="A142" s="202">
        <v>135</v>
      </c>
      <c r="B142" s="111" t="s">
        <v>1306</v>
      </c>
      <c r="C142" s="106" t="s">
        <v>1741</v>
      </c>
      <c r="D142" s="106" t="s">
        <v>1307</v>
      </c>
      <c r="E142" s="106" t="s">
        <v>1178</v>
      </c>
      <c r="F142" s="106" t="s">
        <v>965</v>
      </c>
      <c r="G142" s="110" t="s">
        <v>1308</v>
      </c>
      <c r="H142" s="146">
        <v>1</v>
      </c>
      <c r="I142" s="146">
        <v>1</v>
      </c>
      <c r="J142" s="169">
        <v>13690</v>
      </c>
      <c r="K142" s="169" t="s">
        <v>1309</v>
      </c>
      <c r="L142" s="107"/>
      <c r="M142" s="115" t="s">
        <v>1311</v>
      </c>
      <c r="N142" s="145"/>
      <c r="O142" s="113" t="s">
        <v>1450</v>
      </c>
      <c r="P142" s="107">
        <v>43922</v>
      </c>
      <c r="Q142" s="145"/>
    </row>
    <row r="143" spans="1:17" s="102" customFormat="1" ht="78.75" x14ac:dyDescent="0.3">
      <c r="A143" s="202">
        <v>136</v>
      </c>
      <c r="B143" s="111" t="s">
        <v>1139</v>
      </c>
      <c r="C143" s="106" t="s">
        <v>1140</v>
      </c>
      <c r="D143" s="106" t="s">
        <v>1141</v>
      </c>
      <c r="E143" s="106" t="s">
        <v>1183</v>
      </c>
      <c r="F143" s="106" t="s">
        <v>965</v>
      </c>
      <c r="G143" s="116" t="s">
        <v>1142</v>
      </c>
      <c r="H143" s="146">
        <v>1</v>
      </c>
      <c r="I143" s="146">
        <v>1</v>
      </c>
      <c r="J143" s="111">
        <v>1223</v>
      </c>
      <c r="K143" s="112" t="s">
        <v>1143</v>
      </c>
      <c r="L143" s="117">
        <v>43489</v>
      </c>
      <c r="M143" s="118" t="s">
        <v>1144</v>
      </c>
      <c r="N143" s="301"/>
      <c r="O143" s="113" t="s">
        <v>1450</v>
      </c>
      <c r="P143" s="107">
        <v>43489</v>
      </c>
      <c r="Q143" s="301"/>
    </row>
    <row r="144" spans="1:17" s="102" customFormat="1" ht="78.75" x14ac:dyDescent="0.3">
      <c r="A144" s="202">
        <v>137</v>
      </c>
      <c r="B144" s="111" t="s">
        <v>1145</v>
      </c>
      <c r="C144" s="106" t="s">
        <v>1140</v>
      </c>
      <c r="D144" s="106" t="s">
        <v>1146</v>
      </c>
      <c r="E144" s="106" t="s">
        <v>1058</v>
      </c>
      <c r="F144" s="106" t="s">
        <v>965</v>
      </c>
      <c r="G144" s="116" t="s">
        <v>1147</v>
      </c>
      <c r="H144" s="146">
        <v>1</v>
      </c>
      <c r="I144" s="146">
        <v>1</v>
      </c>
      <c r="J144" s="111">
        <v>1150</v>
      </c>
      <c r="K144" s="112" t="s">
        <v>1148</v>
      </c>
      <c r="L144" s="117">
        <v>43515</v>
      </c>
      <c r="M144" s="118" t="s">
        <v>1149</v>
      </c>
      <c r="N144" s="301"/>
      <c r="O144" s="113" t="s">
        <v>1450</v>
      </c>
      <c r="P144" s="107">
        <v>43515</v>
      </c>
      <c r="Q144" s="301"/>
    </row>
    <row r="145" spans="1:17" s="102" customFormat="1" ht="93.75" x14ac:dyDescent="0.3">
      <c r="A145" s="202">
        <v>138</v>
      </c>
      <c r="B145" s="111" t="s">
        <v>1158</v>
      </c>
      <c r="C145" s="106" t="s">
        <v>1161</v>
      </c>
      <c r="D145" s="106" t="s">
        <v>1162</v>
      </c>
      <c r="E145" s="106" t="s">
        <v>1058</v>
      </c>
      <c r="F145" s="106" t="s">
        <v>963</v>
      </c>
      <c r="G145" s="116" t="s">
        <v>1163</v>
      </c>
      <c r="H145" s="146">
        <v>1</v>
      </c>
      <c r="I145" s="146">
        <v>1</v>
      </c>
      <c r="J145" s="111">
        <v>8649</v>
      </c>
      <c r="K145" s="112">
        <v>1838171.97</v>
      </c>
      <c r="L145" s="117">
        <v>43703</v>
      </c>
      <c r="M145" s="118" t="s">
        <v>1164</v>
      </c>
      <c r="N145" s="301"/>
      <c r="O145" s="301"/>
      <c r="P145" s="301"/>
      <c r="Q145" s="301"/>
    </row>
    <row r="146" spans="1:17" s="102" customFormat="1" ht="149.25" customHeight="1" x14ac:dyDescent="0.3">
      <c r="A146" s="202">
        <v>139</v>
      </c>
      <c r="B146" s="111" t="s">
        <v>1159</v>
      </c>
      <c r="C146" s="106" t="s">
        <v>1165</v>
      </c>
      <c r="D146" s="106" t="s">
        <v>1166</v>
      </c>
      <c r="E146" s="160" t="s">
        <v>1167</v>
      </c>
      <c r="F146" s="106" t="s">
        <v>963</v>
      </c>
      <c r="G146" s="116" t="s">
        <v>1168</v>
      </c>
      <c r="H146" s="146">
        <v>1</v>
      </c>
      <c r="I146" s="146">
        <v>1</v>
      </c>
      <c r="J146" s="111">
        <v>6493</v>
      </c>
      <c r="K146" s="112">
        <v>4997272.5199999996</v>
      </c>
      <c r="L146" s="117">
        <v>43693</v>
      </c>
      <c r="M146" s="118" t="s">
        <v>1169</v>
      </c>
      <c r="N146" s="301"/>
      <c r="O146" s="301"/>
      <c r="P146" s="301"/>
      <c r="Q146" s="301"/>
    </row>
    <row r="147" spans="1:17" s="102" customFormat="1" ht="148.5" customHeight="1" x14ac:dyDescent="0.3">
      <c r="A147" s="202">
        <v>140</v>
      </c>
      <c r="B147" s="111" t="s">
        <v>1160</v>
      </c>
      <c r="C147" s="106" t="s">
        <v>1165</v>
      </c>
      <c r="D147" s="106" t="s">
        <v>1170</v>
      </c>
      <c r="E147" s="160" t="s">
        <v>1167</v>
      </c>
      <c r="F147" s="106" t="s">
        <v>963</v>
      </c>
      <c r="G147" s="116" t="s">
        <v>1171</v>
      </c>
      <c r="H147" s="146">
        <v>1</v>
      </c>
      <c r="I147" s="146">
        <v>1</v>
      </c>
      <c r="J147" s="111">
        <v>3583</v>
      </c>
      <c r="K147" s="112">
        <v>2757620.12</v>
      </c>
      <c r="L147" s="117">
        <v>43703</v>
      </c>
      <c r="M147" s="118" t="s">
        <v>1172</v>
      </c>
      <c r="N147" s="301"/>
      <c r="O147" s="301"/>
      <c r="P147" s="301"/>
      <c r="Q147" s="301"/>
    </row>
    <row r="148" spans="1:17" s="102" customFormat="1" ht="84" customHeight="1" x14ac:dyDescent="0.3">
      <c r="A148" s="202">
        <v>141</v>
      </c>
      <c r="B148" s="111" t="s">
        <v>1174</v>
      </c>
      <c r="C148" s="106" t="s">
        <v>1176</v>
      </c>
      <c r="D148" s="106" t="s">
        <v>1177</v>
      </c>
      <c r="E148" s="160" t="s">
        <v>1178</v>
      </c>
      <c r="F148" s="106" t="s">
        <v>965</v>
      </c>
      <c r="G148" s="116" t="s">
        <v>1179</v>
      </c>
      <c r="H148" s="146">
        <v>1</v>
      </c>
      <c r="I148" s="146">
        <v>1</v>
      </c>
      <c r="J148" s="111">
        <v>1500</v>
      </c>
      <c r="K148" s="112">
        <v>319065</v>
      </c>
      <c r="L148" s="117">
        <v>43685</v>
      </c>
      <c r="M148" s="118" t="s">
        <v>1180</v>
      </c>
      <c r="N148" s="301"/>
      <c r="O148" s="113" t="s">
        <v>1450</v>
      </c>
      <c r="P148" s="107">
        <v>43699</v>
      </c>
      <c r="Q148" s="301"/>
    </row>
    <row r="149" spans="1:17" s="102" customFormat="1" ht="84.75" customHeight="1" x14ac:dyDescent="0.3">
      <c r="A149" s="202">
        <v>142</v>
      </c>
      <c r="B149" s="111" t="s">
        <v>1175</v>
      </c>
      <c r="C149" s="106" t="s">
        <v>1181</v>
      </c>
      <c r="D149" s="106" t="s">
        <v>1182</v>
      </c>
      <c r="E149" s="160" t="s">
        <v>1058</v>
      </c>
      <c r="F149" s="106" t="s">
        <v>965</v>
      </c>
      <c r="G149" s="116" t="s">
        <v>1184</v>
      </c>
      <c r="H149" s="146">
        <v>1</v>
      </c>
      <c r="I149" s="146">
        <v>1</v>
      </c>
      <c r="J149" s="111">
        <v>521</v>
      </c>
      <c r="K149" s="112">
        <v>110821.91</v>
      </c>
      <c r="L149" s="117">
        <v>43685</v>
      </c>
      <c r="M149" s="118" t="s">
        <v>1185</v>
      </c>
      <c r="N149" s="301"/>
      <c r="O149" s="113" t="s">
        <v>1450</v>
      </c>
      <c r="P149" s="107">
        <v>43699</v>
      </c>
      <c r="Q149" s="301"/>
    </row>
    <row r="150" spans="1:17" s="102" customFormat="1" ht="180.75" customHeight="1" x14ac:dyDescent="0.3">
      <c r="A150" s="202">
        <v>143</v>
      </c>
      <c r="B150" s="111" t="s">
        <v>1302</v>
      </c>
      <c r="C150" s="106" t="s">
        <v>1303</v>
      </c>
      <c r="D150" s="106" t="s">
        <v>1304</v>
      </c>
      <c r="E150" s="106" t="s">
        <v>1178</v>
      </c>
      <c r="F150" s="106" t="s">
        <v>963</v>
      </c>
      <c r="G150" s="110" t="s">
        <v>1305</v>
      </c>
      <c r="H150" s="146">
        <v>1</v>
      </c>
      <c r="I150" s="146">
        <v>1</v>
      </c>
      <c r="J150" s="169">
        <v>1584</v>
      </c>
      <c r="K150" s="112">
        <v>336932.64</v>
      </c>
      <c r="L150" s="107">
        <v>41794</v>
      </c>
      <c r="M150" s="115" t="s">
        <v>1310</v>
      </c>
      <c r="N150" s="301"/>
      <c r="O150" s="303" t="s">
        <v>1794</v>
      </c>
      <c r="P150" s="301"/>
      <c r="Q150" s="301"/>
    </row>
    <row r="151" spans="1:17" s="102" customFormat="1" ht="180.75" customHeight="1" x14ac:dyDescent="0.3">
      <c r="A151" s="202">
        <v>144</v>
      </c>
      <c r="B151" s="111" t="s">
        <v>1313</v>
      </c>
      <c r="C151" s="106" t="s">
        <v>1328</v>
      </c>
      <c r="D151" s="106" t="s">
        <v>1329</v>
      </c>
      <c r="E151" s="106" t="s">
        <v>1178</v>
      </c>
      <c r="F151" s="106" t="s">
        <v>963</v>
      </c>
      <c r="G151" s="110" t="s">
        <v>1326</v>
      </c>
      <c r="H151" s="112">
        <v>19368.47</v>
      </c>
      <c r="I151" s="112">
        <v>19368.47</v>
      </c>
      <c r="J151" s="169">
        <v>121</v>
      </c>
      <c r="K151" s="112" t="s">
        <v>1327</v>
      </c>
      <c r="L151" s="107">
        <v>44060</v>
      </c>
      <c r="M151" s="115" t="s">
        <v>1335</v>
      </c>
      <c r="N151" s="301"/>
      <c r="O151" s="301"/>
      <c r="P151" s="301"/>
      <c r="Q151" s="301"/>
    </row>
    <row r="152" spans="1:17" s="102" customFormat="1" ht="150" customHeight="1" x14ac:dyDescent="0.3">
      <c r="A152" s="202">
        <v>145</v>
      </c>
      <c r="B152" s="111" t="s">
        <v>1330</v>
      </c>
      <c r="C152" s="106" t="s">
        <v>1331</v>
      </c>
      <c r="D152" s="106" t="s">
        <v>1332</v>
      </c>
      <c r="E152" s="106" t="s">
        <v>1178</v>
      </c>
      <c r="F152" s="106" t="s">
        <v>963</v>
      </c>
      <c r="G152" s="110" t="s">
        <v>1333</v>
      </c>
      <c r="H152" s="146">
        <v>1</v>
      </c>
      <c r="I152" s="146">
        <v>1</v>
      </c>
      <c r="J152" s="169">
        <v>4366</v>
      </c>
      <c r="K152" s="169">
        <v>928691.86</v>
      </c>
      <c r="L152" s="107">
        <v>44068</v>
      </c>
      <c r="M152" s="118" t="s">
        <v>1334</v>
      </c>
      <c r="N152" s="301"/>
      <c r="O152" s="301"/>
      <c r="P152" s="301"/>
      <c r="Q152" s="301"/>
    </row>
    <row r="153" spans="1:17" s="102" customFormat="1" ht="150" customHeight="1" x14ac:dyDescent="0.3">
      <c r="A153" s="202">
        <v>146</v>
      </c>
      <c r="B153" s="111" t="s">
        <v>1395</v>
      </c>
      <c r="C153" s="106" t="s">
        <v>1396</v>
      </c>
      <c r="D153" s="106" t="s">
        <v>1397</v>
      </c>
      <c r="E153" s="106" t="s">
        <v>1178</v>
      </c>
      <c r="F153" s="106" t="s">
        <v>963</v>
      </c>
      <c r="G153" s="110" t="s">
        <v>1398</v>
      </c>
      <c r="H153" s="146">
        <v>1</v>
      </c>
      <c r="I153" s="110"/>
      <c r="J153" s="169">
        <v>747</v>
      </c>
      <c r="K153" s="169">
        <v>158759.91</v>
      </c>
      <c r="L153" s="107">
        <v>43850</v>
      </c>
      <c r="M153" s="118" t="s">
        <v>1399</v>
      </c>
      <c r="N153" s="301"/>
      <c r="O153" s="301"/>
      <c r="P153" s="301"/>
      <c r="Q153" s="301"/>
    </row>
    <row r="154" spans="1:17" s="102" customFormat="1" ht="150" customHeight="1" x14ac:dyDescent="0.3">
      <c r="A154" s="202">
        <v>147</v>
      </c>
      <c r="B154" s="111" t="s">
        <v>1458</v>
      </c>
      <c r="C154" s="106" t="s">
        <v>1396</v>
      </c>
      <c r="D154" s="106" t="s">
        <v>1459</v>
      </c>
      <c r="E154" s="106" t="s">
        <v>1178</v>
      </c>
      <c r="F154" s="106" t="s">
        <v>965</v>
      </c>
      <c r="G154" s="110" t="s">
        <v>1460</v>
      </c>
      <c r="H154" s="146">
        <v>1</v>
      </c>
      <c r="I154" s="110"/>
      <c r="J154" s="111">
        <v>500</v>
      </c>
      <c r="K154" s="169" t="s">
        <v>1461</v>
      </c>
      <c r="L154" s="107">
        <v>44428</v>
      </c>
      <c r="M154" s="118" t="s">
        <v>1462</v>
      </c>
      <c r="N154" s="301"/>
      <c r="O154" s="301"/>
      <c r="P154" s="301"/>
      <c r="Q154" s="301"/>
    </row>
    <row r="155" spans="1:17" s="102" customFormat="1" ht="150" customHeight="1" x14ac:dyDescent="0.3">
      <c r="A155" s="202">
        <v>148</v>
      </c>
      <c r="B155" s="111" t="s">
        <v>1463</v>
      </c>
      <c r="C155" s="106" t="s">
        <v>1581</v>
      </c>
      <c r="D155" s="106" t="s">
        <v>1464</v>
      </c>
      <c r="E155" s="106" t="s">
        <v>1178</v>
      </c>
      <c r="F155" s="106" t="s">
        <v>965</v>
      </c>
      <c r="G155" s="110" t="s">
        <v>1592</v>
      </c>
      <c r="H155" s="146">
        <v>1</v>
      </c>
      <c r="I155" s="146">
        <v>1</v>
      </c>
      <c r="J155" s="111">
        <v>863</v>
      </c>
      <c r="K155" s="169" t="s">
        <v>1465</v>
      </c>
      <c r="L155" s="107">
        <v>44428</v>
      </c>
      <c r="M155" s="118" t="s">
        <v>1466</v>
      </c>
      <c r="N155" s="301"/>
      <c r="O155" s="301"/>
      <c r="P155" s="301"/>
      <c r="Q155" s="301"/>
    </row>
    <row r="156" spans="1:17" s="102" customFormat="1" ht="150" customHeight="1" x14ac:dyDescent="0.3">
      <c r="A156" s="202">
        <v>149</v>
      </c>
      <c r="B156" s="111" t="s">
        <v>1467</v>
      </c>
      <c r="C156" s="106" t="s">
        <v>1468</v>
      </c>
      <c r="D156" s="106" t="s">
        <v>1469</v>
      </c>
      <c r="E156" s="106" t="s">
        <v>1178</v>
      </c>
      <c r="F156" s="106" t="s">
        <v>965</v>
      </c>
      <c r="G156" s="110" t="s">
        <v>1470</v>
      </c>
      <c r="H156" s="146">
        <v>1</v>
      </c>
      <c r="I156" s="110"/>
      <c r="J156" s="111">
        <v>9841</v>
      </c>
      <c r="K156" s="169" t="s">
        <v>1471</v>
      </c>
      <c r="L156" s="107">
        <v>44446</v>
      </c>
      <c r="M156" s="118" t="s">
        <v>1472</v>
      </c>
      <c r="N156" s="301"/>
      <c r="O156" s="301"/>
      <c r="P156" s="301"/>
      <c r="Q156" s="301"/>
    </row>
    <row r="157" spans="1:17" s="102" customFormat="1" ht="150" customHeight="1" x14ac:dyDescent="0.3">
      <c r="A157" s="202">
        <v>150</v>
      </c>
      <c r="B157" s="111" t="s">
        <v>1582</v>
      </c>
      <c r="C157" s="106" t="s">
        <v>1468</v>
      </c>
      <c r="D157" s="106" t="s">
        <v>1634</v>
      </c>
      <c r="E157" s="106" t="s">
        <v>1178</v>
      </c>
      <c r="F157" s="106" t="s">
        <v>963</v>
      </c>
      <c r="G157" s="110" t="s">
        <v>1583</v>
      </c>
      <c r="H157" s="146">
        <v>1</v>
      </c>
      <c r="I157" s="146">
        <v>1</v>
      </c>
      <c r="J157" s="111">
        <v>4987</v>
      </c>
      <c r="K157" s="169" t="s">
        <v>1584</v>
      </c>
      <c r="L157" s="107">
        <v>44494</v>
      </c>
      <c r="M157" s="118" t="s">
        <v>1585</v>
      </c>
      <c r="N157" s="301"/>
      <c r="O157" s="301"/>
      <c r="P157" s="301"/>
      <c r="Q157" s="301"/>
    </row>
    <row r="158" spans="1:17" s="80" customFormat="1" ht="112.5" x14ac:dyDescent="0.3">
      <c r="A158" s="202">
        <v>151</v>
      </c>
      <c r="B158" s="111" t="s">
        <v>1636</v>
      </c>
      <c r="C158" s="106" t="s">
        <v>1637</v>
      </c>
      <c r="D158" s="106" t="s">
        <v>1638</v>
      </c>
      <c r="E158" s="106" t="s">
        <v>1178</v>
      </c>
      <c r="F158" s="106" t="s">
        <v>963</v>
      </c>
      <c r="G158" s="110" t="s">
        <v>1639</v>
      </c>
      <c r="H158" s="146">
        <v>1</v>
      </c>
      <c r="I158" s="110"/>
      <c r="J158" s="169">
        <v>1898</v>
      </c>
      <c r="K158" s="112">
        <v>722967.18</v>
      </c>
      <c r="L158" s="107">
        <v>44587</v>
      </c>
      <c r="M158" s="115" t="s">
        <v>1640</v>
      </c>
      <c r="N158" s="99"/>
      <c r="O158" s="99"/>
      <c r="P158" s="99"/>
      <c r="Q158" s="99"/>
    </row>
    <row r="159" spans="1:17" s="80" customFormat="1" ht="112.5" x14ac:dyDescent="0.3">
      <c r="A159" s="202">
        <v>152</v>
      </c>
      <c r="B159" s="111" t="s">
        <v>1641</v>
      </c>
      <c r="C159" s="106" t="s">
        <v>1642</v>
      </c>
      <c r="D159" s="106" t="s">
        <v>1638</v>
      </c>
      <c r="E159" s="106" t="s">
        <v>1178</v>
      </c>
      <c r="F159" s="106" t="s">
        <v>963</v>
      </c>
      <c r="G159" s="110" t="s">
        <v>1643</v>
      </c>
      <c r="H159" s="146">
        <v>1</v>
      </c>
      <c r="I159" s="110"/>
      <c r="J159" s="169">
        <v>1900</v>
      </c>
      <c r="K159" s="112">
        <v>732583</v>
      </c>
      <c r="L159" s="107">
        <v>44587</v>
      </c>
      <c r="M159" s="115" t="s">
        <v>1644</v>
      </c>
      <c r="N159" s="99"/>
      <c r="O159" s="99"/>
      <c r="P159" s="99"/>
      <c r="Q159" s="99"/>
    </row>
    <row r="160" spans="1:17" s="80" customFormat="1" ht="112.5" x14ac:dyDescent="0.3">
      <c r="A160" s="202">
        <v>153</v>
      </c>
      <c r="B160" s="111" t="s">
        <v>1645</v>
      </c>
      <c r="C160" s="106" t="s">
        <v>1642</v>
      </c>
      <c r="D160" s="106" t="s">
        <v>1638</v>
      </c>
      <c r="E160" s="106" t="s">
        <v>1178</v>
      </c>
      <c r="F160" s="106" t="s">
        <v>963</v>
      </c>
      <c r="G160" s="110" t="s">
        <v>1646</v>
      </c>
      <c r="H160" s="146">
        <v>1</v>
      </c>
      <c r="I160" s="110"/>
      <c r="J160" s="169">
        <v>2000</v>
      </c>
      <c r="K160" s="112">
        <v>790380</v>
      </c>
      <c r="L160" s="107">
        <v>44587</v>
      </c>
      <c r="M160" s="115" t="s">
        <v>1647</v>
      </c>
      <c r="N160" s="99"/>
      <c r="O160" s="99"/>
      <c r="P160" s="99"/>
      <c r="Q160" s="99"/>
    </row>
    <row r="161" spans="1:17" s="80" customFormat="1" ht="112.5" x14ac:dyDescent="0.3">
      <c r="A161" s="202">
        <v>154</v>
      </c>
      <c r="B161" s="111" t="s">
        <v>1648</v>
      </c>
      <c r="C161" s="106" t="s">
        <v>1642</v>
      </c>
      <c r="D161" s="106" t="s">
        <v>1638</v>
      </c>
      <c r="E161" s="106" t="s">
        <v>1178</v>
      </c>
      <c r="F161" s="106" t="s">
        <v>963</v>
      </c>
      <c r="G161" s="110" t="s">
        <v>1649</v>
      </c>
      <c r="H161" s="146">
        <v>1</v>
      </c>
      <c r="I161" s="110"/>
      <c r="J161" s="169">
        <v>1973</v>
      </c>
      <c r="K161" s="112">
        <v>748201.06</v>
      </c>
      <c r="L161" s="107">
        <v>44587</v>
      </c>
      <c r="M161" s="115" t="s">
        <v>1650</v>
      </c>
      <c r="N161" s="99"/>
      <c r="O161" s="99"/>
      <c r="P161" s="99"/>
      <c r="Q161" s="99"/>
    </row>
    <row r="162" spans="1:17" s="80" customFormat="1" ht="112.5" x14ac:dyDescent="0.3">
      <c r="A162" s="202">
        <v>155</v>
      </c>
      <c r="B162" s="111" t="s">
        <v>1651</v>
      </c>
      <c r="C162" s="106" t="s">
        <v>1642</v>
      </c>
      <c r="D162" s="106" t="s">
        <v>1638</v>
      </c>
      <c r="E162" s="106" t="s">
        <v>1178</v>
      </c>
      <c r="F162" s="106" t="s">
        <v>963</v>
      </c>
      <c r="G162" s="110" t="s">
        <v>1652</v>
      </c>
      <c r="H162" s="146">
        <v>1</v>
      </c>
      <c r="I162" s="110"/>
      <c r="J162" s="169">
        <v>1793</v>
      </c>
      <c r="K162" s="112">
        <v>690394.65</v>
      </c>
      <c r="L162" s="107">
        <v>44586</v>
      </c>
      <c r="M162" s="115" t="s">
        <v>1653</v>
      </c>
      <c r="N162" s="99"/>
      <c r="O162" s="99"/>
      <c r="P162" s="99"/>
      <c r="Q162" s="99"/>
    </row>
    <row r="163" spans="1:17" s="80" customFormat="1" ht="112.5" x14ac:dyDescent="0.3">
      <c r="A163" s="202">
        <v>156</v>
      </c>
      <c r="B163" s="111" t="s">
        <v>1654</v>
      </c>
      <c r="C163" s="106" t="s">
        <v>1642</v>
      </c>
      <c r="D163" s="106" t="s">
        <v>1638</v>
      </c>
      <c r="E163" s="106" t="s">
        <v>1178</v>
      </c>
      <c r="F163" s="106" t="s">
        <v>963</v>
      </c>
      <c r="G163" s="110" t="s">
        <v>1655</v>
      </c>
      <c r="H163" s="146">
        <v>1</v>
      </c>
      <c r="I163" s="110"/>
      <c r="J163" s="169">
        <v>1800</v>
      </c>
      <c r="K163" s="112">
        <v>699750</v>
      </c>
      <c r="L163" s="107">
        <v>44587</v>
      </c>
      <c r="M163" s="115" t="s">
        <v>1656</v>
      </c>
      <c r="N163" s="99"/>
      <c r="O163" s="99"/>
      <c r="P163" s="99"/>
      <c r="Q163" s="99"/>
    </row>
    <row r="164" spans="1:17" s="80" customFormat="1" ht="112.5" x14ac:dyDescent="0.3">
      <c r="A164" s="202">
        <v>157</v>
      </c>
      <c r="B164" s="111" t="s">
        <v>1657</v>
      </c>
      <c r="C164" s="106" t="s">
        <v>1642</v>
      </c>
      <c r="D164" s="106" t="s">
        <v>1638</v>
      </c>
      <c r="E164" s="106" t="s">
        <v>1178</v>
      </c>
      <c r="F164" s="106" t="s">
        <v>963</v>
      </c>
      <c r="G164" s="110" t="s">
        <v>1658</v>
      </c>
      <c r="H164" s="146">
        <v>1</v>
      </c>
      <c r="I164" s="110"/>
      <c r="J164" s="169">
        <v>2000</v>
      </c>
      <c r="K164" s="112">
        <v>777700</v>
      </c>
      <c r="L164" s="107">
        <v>44586</v>
      </c>
      <c r="M164" s="115" t="s">
        <v>1659</v>
      </c>
      <c r="N164" s="99"/>
      <c r="O164" s="99"/>
      <c r="P164" s="99"/>
      <c r="Q164" s="99"/>
    </row>
    <row r="165" spans="1:17" s="80" customFormat="1" ht="112.5" x14ac:dyDescent="0.3">
      <c r="A165" s="202">
        <v>158</v>
      </c>
      <c r="B165" s="111" t="s">
        <v>1660</v>
      </c>
      <c r="C165" s="106" t="s">
        <v>1642</v>
      </c>
      <c r="D165" s="106" t="s">
        <v>1638</v>
      </c>
      <c r="E165" s="106" t="s">
        <v>1178</v>
      </c>
      <c r="F165" s="106" t="s">
        <v>963</v>
      </c>
      <c r="G165" s="110" t="s">
        <v>1661</v>
      </c>
      <c r="H165" s="146">
        <v>1</v>
      </c>
      <c r="I165" s="110"/>
      <c r="J165" s="169">
        <v>1753</v>
      </c>
      <c r="K165" s="112">
        <v>679532.92</v>
      </c>
      <c r="L165" s="107">
        <v>44586</v>
      </c>
      <c r="M165" s="115" t="s">
        <v>1662</v>
      </c>
      <c r="N165" s="99"/>
      <c r="O165" s="99"/>
      <c r="P165" s="99"/>
      <c r="Q165" s="99"/>
    </row>
    <row r="166" spans="1:17" s="80" customFormat="1" ht="112.5" x14ac:dyDescent="0.3">
      <c r="A166" s="202">
        <v>159</v>
      </c>
      <c r="B166" s="111" t="s">
        <v>1663</v>
      </c>
      <c r="C166" s="106" t="s">
        <v>1642</v>
      </c>
      <c r="D166" s="106" t="s">
        <v>1638</v>
      </c>
      <c r="E166" s="106" t="s">
        <v>1178</v>
      </c>
      <c r="F166" s="106" t="s">
        <v>963</v>
      </c>
      <c r="G166" s="110" t="s">
        <v>1664</v>
      </c>
      <c r="H166" s="146">
        <v>1</v>
      </c>
      <c r="I166" s="110"/>
      <c r="J166" s="169">
        <v>2000</v>
      </c>
      <c r="K166" s="112">
        <v>789920</v>
      </c>
      <c r="L166" s="107">
        <v>44586</v>
      </c>
      <c r="M166" s="115" t="s">
        <v>1665</v>
      </c>
      <c r="N166" s="99"/>
      <c r="O166" s="99"/>
      <c r="P166" s="99"/>
      <c r="Q166" s="99"/>
    </row>
    <row r="167" spans="1:17" s="80" customFormat="1" ht="112.5" x14ac:dyDescent="0.3">
      <c r="A167" s="202">
        <v>160</v>
      </c>
      <c r="B167" s="111" t="s">
        <v>1666</v>
      </c>
      <c r="C167" s="106" t="s">
        <v>1642</v>
      </c>
      <c r="D167" s="106" t="s">
        <v>1638</v>
      </c>
      <c r="E167" s="106" t="s">
        <v>1178</v>
      </c>
      <c r="F167" s="106" t="s">
        <v>963</v>
      </c>
      <c r="G167" s="110" t="s">
        <v>1667</v>
      </c>
      <c r="H167" s="146">
        <v>1</v>
      </c>
      <c r="I167" s="110"/>
      <c r="J167" s="169">
        <v>1881</v>
      </c>
      <c r="K167" s="112">
        <v>711751.59</v>
      </c>
      <c r="L167" s="107">
        <v>44586</v>
      </c>
      <c r="M167" s="115" t="s">
        <v>1668</v>
      </c>
      <c r="N167" s="99"/>
      <c r="O167" s="99"/>
      <c r="P167" s="99"/>
      <c r="Q167" s="99"/>
    </row>
    <row r="168" spans="1:17" s="80" customFormat="1" ht="112.5" x14ac:dyDescent="0.3">
      <c r="A168" s="202">
        <v>161</v>
      </c>
      <c r="B168" s="111" t="s">
        <v>1669</v>
      </c>
      <c r="C168" s="106" t="s">
        <v>1642</v>
      </c>
      <c r="D168" s="106" t="s">
        <v>1638</v>
      </c>
      <c r="E168" s="106" t="s">
        <v>1178</v>
      </c>
      <c r="F168" s="106" t="s">
        <v>963</v>
      </c>
      <c r="G168" s="110" t="s">
        <v>1670</v>
      </c>
      <c r="H168" s="146">
        <v>1</v>
      </c>
      <c r="I168" s="110"/>
      <c r="J168" s="169">
        <v>606</v>
      </c>
      <c r="K168" s="112">
        <v>242454.54</v>
      </c>
      <c r="L168" s="107">
        <v>44586</v>
      </c>
      <c r="M168" s="115" t="s">
        <v>1671</v>
      </c>
      <c r="N168" s="99"/>
      <c r="O168" s="99"/>
      <c r="P168" s="99"/>
      <c r="Q168" s="99"/>
    </row>
    <row r="169" spans="1:17" s="80" customFormat="1" ht="112.5" x14ac:dyDescent="0.3">
      <c r="A169" s="202">
        <v>162</v>
      </c>
      <c r="B169" s="111" t="s">
        <v>1672</v>
      </c>
      <c r="C169" s="106" t="s">
        <v>1642</v>
      </c>
      <c r="D169" s="106" t="s">
        <v>1638</v>
      </c>
      <c r="E169" s="106" t="s">
        <v>1178</v>
      </c>
      <c r="F169" s="106" t="s">
        <v>963</v>
      </c>
      <c r="G169" s="110" t="s">
        <v>1673</v>
      </c>
      <c r="H169" s="146">
        <v>1</v>
      </c>
      <c r="I169" s="110"/>
      <c r="J169" s="169">
        <v>2000</v>
      </c>
      <c r="K169" s="112">
        <v>790680</v>
      </c>
      <c r="L169" s="107">
        <v>44587</v>
      </c>
      <c r="M169" s="115" t="s">
        <v>1674</v>
      </c>
      <c r="N169" s="99"/>
      <c r="O169" s="99"/>
      <c r="P169" s="99"/>
      <c r="Q169" s="99"/>
    </row>
    <row r="170" spans="1:17" s="80" customFormat="1" ht="112.5" x14ac:dyDescent="0.3">
      <c r="A170" s="202">
        <v>163</v>
      </c>
      <c r="B170" s="111" t="s">
        <v>1675</v>
      </c>
      <c r="C170" s="106" t="s">
        <v>1642</v>
      </c>
      <c r="D170" s="106" t="s">
        <v>1638</v>
      </c>
      <c r="E170" s="106" t="s">
        <v>1178</v>
      </c>
      <c r="F170" s="106" t="s">
        <v>963</v>
      </c>
      <c r="G170" s="110" t="s">
        <v>1676</v>
      </c>
      <c r="H170" s="146">
        <v>1</v>
      </c>
      <c r="I170" s="110"/>
      <c r="J170" s="169">
        <v>1943</v>
      </c>
      <c r="K170" s="112">
        <v>764725.94</v>
      </c>
      <c r="L170" s="107">
        <v>44587</v>
      </c>
      <c r="M170" s="115" t="s">
        <v>1677</v>
      </c>
      <c r="N170" s="99"/>
      <c r="O170" s="99"/>
      <c r="P170" s="99"/>
      <c r="Q170" s="99"/>
    </row>
    <row r="171" spans="1:17" s="80" customFormat="1" ht="112.5" x14ac:dyDescent="0.3">
      <c r="A171" s="202">
        <v>164</v>
      </c>
      <c r="B171" s="111" t="s">
        <v>1678</v>
      </c>
      <c r="C171" s="106" t="s">
        <v>1642</v>
      </c>
      <c r="D171" s="106" t="s">
        <v>1638</v>
      </c>
      <c r="E171" s="106" t="s">
        <v>1178</v>
      </c>
      <c r="F171" s="106" t="s">
        <v>963</v>
      </c>
      <c r="G171" s="110" t="s">
        <v>1679</v>
      </c>
      <c r="H171" s="146">
        <v>1</v>
      </c>
      <c r="I171" s="110"/>
      <c r="J171" s="169">
        <v>1927</v>
      </c>
      <c r="K171" s="112">
        <v>750836.28</v>
      </c>
      <c r="L171" s="107">
        <v>44587</v>
      </c>
      <c r="M171" s="115" t="s">
        <v>1680</v>
      </c>
      <c r="N171" s="99"/>
      <c r="O171" s="99"/>
      <c r="P171" s="99"/>
      <c r="Q171" s="99"/>
    </row>
    <row r="172" spans="1:17" s="80" customFormat="1" ht="112.5" x14ac:dyDescent="0.3">
      <c r="A172" s="202">
        <v>165</v>
      </c>
      <c r="B172" s="111" t="s">
        <v>1681</v>
      </c>
      <c r="C172" s="106" t="s">
        <v>1642</v>
      </c>
      <c r="D172" s="106" t="s">
        <v>1638</v>
      </c>
      <c r="E172" s="106" t="s">
        <v>1178</v>
      </c>
      <c r="F172" s="106" t="s">
        <v>963</v>
      </c>
      <c r="G172" s="110" t="s">
        <v>1682</v>
      </c>
      <c r="H172" s="146">
        <v>1</v>
      </c>
      <c r="I172" s="110"/>
      <c r="J172" s="169">
        <v>1856</v>
      </c>
      <c r="K172" s="112">
        <v>709920</v>
      </c>
      <c r="L172" s="107">
        <v>44587</v>
      </c>
      <c r="M172" s="115" t="s">
        <v>1683</v>
      </c>
      <c r="N172" s="99"/>
      <c r="O172" s="99"/>
      <c r="P172" s="99"/>
      <c r="Q172" s="99"/>
    </row>
    <row r="173" spans="1:17" s="80" customFormat="1" ht="112.5" x14ac:dyDescent="0.3">
      <c r="A173" s="202">
        <v>166</v>
      </c>
      <c r="B173" s="111" t="s">
        <v>1684</v>
      </c>
      <c r="C173" s="106" t="s">
        <v>1642</v>
      </c>
      <c r="D173" s="106" t="s">
        <v>1638</v>
      </c>
      <c r="E173" s="106" t="s">
        <v>1178</v>
      </c>
      <c r="F173" s="106" t="s">
        <v>963</v>
      </c>
      <c r="G173" s="110" t="s">
        <v>1685</v>
      </c>
      <c r="H173" s="146">
        <v>1</v>
      </c>
      <c r="I173" s="110"/>
      <c r="J173" s="169">
        <v>1928</v>
      </c>
      <c r="K173" s="112">
        <v>762080.56</v>
      </c>
      <c r="L173" s="107">
        <v>44587</v>
      </c>
      <c r="M173" s="115" t="s">
        <v>1686</v>
      </c>
      <c r="N173" s="99"/>
      <c r="O173" s="99"/>
      <c r="P173" s="99"/>
      <c r="Q173" s="99"/>
    </row>
    <row r="174" spans="1:17" s="80" customFormat="1" ht="112.5" x14ac:dyDescent="0.3">
      <c r="A174" s="202">
        <v>167</v>
      </c>
      <c r="B174" s="111" t="s">
        <v>1687</v>
      </c>
      <c r="C174" s="106" t="s">
        <v>1642</v>
      </c>
      <c r="D174" s="106" t="s">
        <v>1638</v>
      </c>
      <c r="E174" s="106" t="s">
        <v>1178</v>
      </c>
      <c r="F174" s="106" t="s">
        <v>963</v>
      </c>
      <c r="G174" s="110" t="s">
        <v>1688</v>
      </c>
      <c r="H174" s="146">
        <v>1</v>
      </c>
      <c r="I174" s="110"/>
      <c r="J174" s="169">
        <v>2000</v>
      </c>
      <c r="K174" s="112">
        <v>777700</v>
      </c>
      <c r="L174" s="107">
        <v>44589</v>
      </c>
      <c r="M174" s="115" t="s">
        <v>1689</v>
      </c>
      <c r="N174" s="99"/>
      <c r="O174" s="99"/>
      <c r="P174" s="99"/>
      <c r="Q174" s="99"/>
    </row>
    <row r="175" spans="1:17" s="80" customFormat="1" ht="112.5" x14ac:dyDescent="0.3">
      <c r="A175" s="202">
        <v>168</v>
      </c>
      <c r="B175" s="111" t="s">
        <v>1690</v>
      </c>
      <c r="C175" s="106" t="s">
        <v>1642</v>
      </c>
      <c r="D175" s="106" t="s">
        <v>1638</v>
      </c>
      <c r="E175" s="106" t="s">
        <v>1178</v>
      </c>
      <c r="F175" s="106" t="s">
        <v>963</v>
      </c>
      <c r="G175" s="110" t="s">
        <v>1691</v>
      </c>
      <c r="H175" s="146">
        <v>1</v>
      </c>
      <c r="I175" s="110"/>
      <c r="J175" s="169">
        <v>2000</v>
      </c>
      <c r="K175" s="112">
        <v>776680</v>
      </c>
      <c r="L175" s="107">
        <v>44587</v>
      </c>
      <c r="M175" s="115" t="s">
        <v>1692</v>
      </c>
      <c r="N175" s="99"/>
      <c r="O175" s="99"/>
      <c r="P175" s="99"/>
      <c r="Q175" s="99"/>
    </row>
    <row r="176" spans="1:17" s="80" customFormat="1" ht="112.5" x14ac:dyDescent="0.3">
      <c r="A176" s="202">
        <v>169</v>
      </c>
      <c r="B176" s="111" t="s">
        <v>1693</v>
      </c>
      <c r="C176" s="106" t="s">
        <v>1642</v>
      </c>
      <c r="D176" s="106" t="s">
        <v>1638</v>
      </c>
      <c r="E176" s="106" t="s">
        <v>1178</v>
      </c>
      <c r="F176" s="106" t="s">
        <v>963</v>
      </c>
      <c r="G176" s="110" t="s">
        <v>1694</v>
      </c>
      <c r="H176" s="146">
        <v>1</v>
      </c>
      <c r="I176" s="110"/>
      <c r="J176" s="169">
        <v>2000</v>
      </c>
      <c r="K176" s="112">
        <v>790760</v>
      </c>
      <c r="L176" s="107">
        <v>44587</v>
      </c>
      <c r="M176" s="115" t="s">
        <v>1695</v>
      </c>
      <c r="N176" s="99"/>
      <c r="O176" s="99"/>
      <c r="P176" s="99"/>
      <c r="Q176" s="99"/>
    </row>
    <row r="177" spans="1:17" s="80" customFormat="1" ht="112.5" x14ac:dyDescent="0.3">
      <c r="A177" s="202">
        <v>170</v>
      </c>
      <c r="B177" s="111" t="s">
        <v>1696</v>
      </c>
      <c r="C177" s="106" t="s">
        <v>1642</v>
      </c>
      <c r="D177" s="106" t="s">
        <v>1638</v>
      </c>
      <c r="E177" s="106" t="s">
        <v>1178</v>
      </c>
      <c r="F177" s="106" t="s">
        <v>963</v>
      </c>
      <c r="G177" s="110" t="s">
        <v>1697</v>
      </c>
      <c r="H177" s="146">
        <v>1</v>
      </c>
      <c r="I177" s="110"/>
      <c r="J177" s="169">
        <v>1826</v>
      </c>
      <c r="K177" s="112">
        <v>713527.76</v>
      </c>
      <c r="L177" s="107">
        <v>44587</v>
      </c>
      <c r="M177" s="115" t="s">
        <v>1698</v>
      </c>
      <c r="N177" s="99"/>
      <c r="O177" s="99"/>
      <c r="P177" s="99"/>
      <c r="Q177" s="99"/>
    </row>
    <row r="178" spans="1:17" s="80" customFormat="1" ht="112.5" x14ac:dyDescent="0.3">
      <c r="A178" s="202">
        <v>171</v>
      </c>
      <c r="B178" s="111" t="s">
        <v>1699</v>
      </c>
      <c r="C178" s="106" t="s">
        <v>1642</v>
      </c>
      <c r="D178" s="106" t="s">
        <v>1638</v>
      </c>
      <c r="E178" s="106" t="s">
        <v>1178</v>
      </c>
      <c r="F178" s="106" t="s">
        <v>963</v>
      </c>
      <c r="G178" s="110" t="s">
        <v>1700</v>
      </c>
      <c r="H178" s="146">
        <v>1</v>
      </c>
      <c r="I178" s="110"/>
      <c r="J178" s="169">
        <v>1852</v>
      </c>
      <c r="K178" s="112">
        <v>706667.64</v>
      </c>
      <c r="L178" s="107">
        <v>44585</v>
      </c>
      <c r="M178" s="115" t="s">
        <v>1701</v>
      </c>
      <c r="N178" s="99"/>
      <c r="O178" s="99"/>
      <c r="P178" s="99"/>
      <c r="Q178" s="99"/>
    </row>
    <row r="179" spans="1:17" s="80" customFormat="1" ht="112.5" x14ac:dyDescent="0.3">
      <c r="A179" s="202">
        <v>172</v>
      </c>
      <c r="B179" s="111" t="s">
        <v>1702</v>
      </c>
      <c r="C179" s="106" t="s">
        <v>1642</v>
      </c>
      <c r="D179" s="106" t="s">
        <v>1638</v>
      </c>
      <c r="E179" s="106" t="s">
        <v>1178</v>
      </c>
      <c r="F179" s="106" t="s">
        <v>963</v>
      </c>
      <c r="G179" s="110" t="s">
        <v>1703</v>
      </c>
      <c r="H179" s="146">
        <v>1</v>
      </c>
      <c r="I179" s="110"/>
      <c r="J179" s="169">
        <v>1993</v>
      </c>
      <c r="K179" s="112">
        <v>787454.23</v>
      </c>
      <c r="L179" s="107">
        <v>44582</v>
      </c>
      <c r="M179" s="115" t="s">
        <v>1704</v>
      </c>
      <c r="N179" s="99"/>
      <c r="O179" s="99"/>
      <c r="P179" s="99"/>
      <c r="Q179" s="99"/>
    </row>
    <row r="180" spans="1:17" s="80" customFormat="1" ht="112.5" x14ac:dyDescent="0.3">
      <c r="A180" s="202">
        <v>173</v>
      </c>
      <c r="B180" s="111" t="s">
        <v>1705</v>
      </c>
      <c r="C180" s="106" t="s">
        <v>1642</v>
      </c>
      <c r="D180" s="106" t="s">
        <v>1638</v>
      </c>
      <c r="E180" s="106" t="s">
        <v>1178</v>
      </c>
      <c r="F180" s="106" t="s">
        <v>963</v>
      </c>
      <c r="G180" s="110" t="s">
        <v>1706</v>
      </c>
      <c r="H180" s="146">
        <v>1</v>
      </c>
      <c r="I180" s="110"/>
      <c r="J180" s="169">
        <v>1916</v>
      </c>
      <c r="K180" s="112">
        <v>748159.68</v>
      </c>
      <c r="L180" s="107">
        <v>44582</v>
      </c>
      <c r="M180" s="115" t="s">
        <v>1707</v>
      </c>
      <c r="N180" s="99"/>
      <c r="O180" s="99"/>
      <c r="P180" s="99"/>
      <c r="Q180" s="99"/>
    </row>
    <row r="181" spans="1:17" s="80" customFormat="1" ht="112.5" x14ac:dyDescent="0.3">
      <c r="A181" s="202">
        <v>174</v>
      </c>
      <c r="B181" s="111" t="s">
        <v>1708</v>
      </c>
      <c r="C181" s="106" t="s">
        <v>1642</v>
      </c>
      <c r="D181" s="106" t="s">
        <v>1638</v>
      </c>
      <c r="E181" s="106" t="s">
        <v>1178</v>
      </c>
      <c r="F181" s="106" t="s">
        <v>963</v>
      </c>
      <c r="G181" s="110" t="s">
        <v>1709</v>
      </c>
      <c r="H181" s="146">
        <v>1</v>
      </c>
      <c r="I181" s="110"/>
      <c r="J181" s="169">
        <v>1766</v>
      </c>
      <c r="K181" s="112">
        <v>686532.5</v>
      </c>
      <c r="L181" s="107">
        <v>44585</v>
      </c>
      <c r="M181" s="115" t="s">
        <v>1710</v>
      </c>
      <c r="N181" s="99"/>
      <c r="O181" s="99"/>
      <c r="P181" s="99"/>
      <c r="Q181" s="99"/>
    </row>
    <row r="182" spans="1:17" s="80" customFormat="1" ht="112.5" x14ac:dyDescent="0.3">
      <c r="A182" s="202">
        <v>175</v>
      </c>
      <c r="B182" s="111" t="s">
        <v>1711</v>
      </c>
      <c r="C182" s="106" t="s">
        <v>1642</v>
      </c>
      <c r="D182" s="106" t="s">
        <v>1638</v>
      </c>
      <c r="E182" s="106" t="s">
        <v>1178</v>
      </c>
      <c r="F182" s="106" t="s">
        <v>963</v>
      </c>
      <c r="G182" s="110" t="s">
        <v>1712</v>
      </c>
      <c r="H182" s="146">
        <v>1</v>
      </c>
      <c r="I182" s="110"/>
      <c r="J182" s="169">
        <v>1980</v>
      </c>
      <c r="K182" s="112">
        <v>766081.8</v>
      </c>
      <c r="L182" s="107">
        <v>44586</v>
      </c>
      <c r="M182" s="115" t="s">
        <v>1713</v>
      </c>
      <c r="N182" s="99"/>
      <c r="O182" s="99"/>
      <c r="P182" s="99"/>
      <c r="Q182" s="99"/>
    </row>
    <row r="183" spans="1:17" s="80" customFormat="1" ht="112.5" x14ac:dyDescent="0.3">
      <c r="A183" s="202">
        <v>176</v>
      </c>
      <c r="B183" s="111" t="s">
        <v>1714</v>
      </c>
      <c r="C183" s="106" t="s">
        <v>1642</v>
      </c>
      <c r="D183" s="106" t="s">
        <v>1638</v>
      </c>
      <c r="E183" s="106" t="s">
        <v>1178</v>
      </c>
      <c r="F183" s="106" t="s">
        <v>963</v>
      </c>
      <c r="G183" s="110" t="s">
        <v>1715</v>
      </c>
      <c r="H183" s="146">
        <v>1</v>
      </c>
      <c r="I183" s="110"/>
      <c r="J183" s="169">
        <v>1913</v>
      </c>
      <c r="K183" s="112">
        <v>746318.69</v>
      </c>
      <c r="L183" s="107">
        <v>44588</v>
      </c>
      <c r="M183" s="115" t="s">
        <v>1716</v>
      </c>
      <c r="N183" s="99"/>
      <c r="O183" s="99"/>
      <c r="P183" s="99"/>
      <c r="Q183" s="99"/>
    </row>
    <row r="184" spans="1:17" s="80" customFormat="1" ht="112.5" x14ac:dyDescent="0.3">
      <c r="A184" s="202">
        <v>177</v>
      </c>
      <c r="B184" s="111" t="s">
        <v>1717</v>
      </c>
      <c r="C184" s="106" t="s">
        <v>1642</v>
      </c>
      <c r="D184" s="106" t="s">
        <v>1638</v>
      </c>
      <c r="E184" s="106" t="s">
        <v>1178</v>
      </c>
      <c r="F184" s="106" t="s">
        <v>963</v>
      </c>
      <c r="G184" s="110" t="s">
        <v>1718</v>
      </c>
      <c r="H184" s="146">
        <v>1</v>
      </c>
      <c r="I184" s="110"/>
      <c r="J184" s="169">
        <v>2000</v>
      </c>
      <c r="K184" s="112">
        <v>790760</v>
      </c>
      <c r="L184" s="107">
        <v>44588</v>
      </c>
      <c r="M184" s="115" t="s">
        <v>1719</v>
      </c>
      <c r="N184" s="99"/>
      <c r="O184" s="99"/>
      <c r="P184" s="99"/>
      <c r="Q184" s="99"/>
    </row>
    <row r="185" spans="1:17" s="80" customFormat="1" ht="112.5" x14ac:dyDescent="0.3">
      <c r="A185" s="202">
        <v>178</v>
      </c>
      <c r="B185" s="111" t="s">
        <v>1720</v>
      </c>
      <c r="C185" s="106" t="s">
        <v>1642</v>
      </c>
      <c r="D185" s="106" t="s">
        <v>1638</v>
      </c>
      <c r="E185" s="106" t="s">
        <v>1178</v>
      </c>
      <c r="F185" s="106" t="s">
        <v>963</v>
      </c>
      <c r="G185" s="110" t="s">
        <v>1721</v>
      </c>
      <c r="H185" s="146">
        <v>1</v>
      </c>
      <c r="I185" s="110"/>
      <c r="J185" s="169">
        <v>2000</v>
      </c>
      <c r="K185" s="112">
        <v>778660</v>
      </c>
      <c r="L185" s="107">
        <v>44588</v>
      </c>
      <c r="M185" s="115" t="s">
        <v>1722</v>
      </c>
      <c r="N185" s="99"/>
      <c r="O185" s="99"/>
      <c r="P185" s="99"/>
      <c r="Q185" s="99"/>
    </row>
    <row r="186" spans="1:17" s="80" customFormat="1" ht="112.5" x14ac:dyDescent="0.3">
      <c r="A186" s="202">
        <v>179</v>
      </c>
      <c r="B186" s="111" t="s">
        <v>1723</v>
      </c>
      <c r="C186" s="106" t="s">
        <v>1642</v>
      </c>
      <c r="D186" s="106" t="s">
        <v>1638</v>
      </c>
      <c r="E186" s="106" t="s">
        <v>1178</v>
      </c>
      <c r="F186" s="106" t="s">
        <v>963</v>
      </c>
      <c r="G186" s="110" t="s">
        <v>1724</v>
      </c>
      <c r="H186" s="146">
        <v>1</v>
      </c>
      <c r="I186" s="110"/>
      <c r="J186" s="169">
        <v>1879</v>
      </c>
      <c r="K186" s="112">
        <v>711220.29</v>
      </c>
      <c r="L186" s="107">
        <v>44587</v>
      </c>
      <c r="M186" s="115" t="s">
        <v>1725</v>
      </c>
      <c r="N186" s="99"/>
      <c r="O186" s="99"/>
      <c r="P186" s="99"/>
      <c r="Q186" s="99"/>
    </row>
    <row r="187" spans="1:17" s="80" customFormat="1" ht="112.5" x14ac:dyDescent="0.3">
      <c r="A187" s="202">
        <v>180</v>
      </c>
      <c r="B187" s="111" t="s">
        <v>1726</v>
      </c>
      <c r="C187" s="106" t="s">
        <v>1642</v>
      </c>
      <c r="D187" s="106" t="s">
        <v>1638</v>
      </c>
      <c r="E187" s="106" t="s">
        <v>1178</v>
      </c>
      <c r="F187" s="106" t="s">
        <v>963</v>
      </c>
      <c r="G187" s="110" t="s">
        <v>1727</v>
      </c>
      <c r="H187" s="146">
        <v>1</v>
      </c>
      <c r="I187" s="110"/>
      <c r="J187" s="169">
        <v>1813</v>
      </c>
      <c r="K187" s="112">
        <v>697714.92</v>
      </c>
      <c r="L187" s="107">
        <v>44587</v>
      </c>
      <c r="M187" s="115" t="s">
        <v>1728</v>
      </c>
      <c r="N187" s="99"/>
      <c r="O187" s="99"/>
      <c r="P187" s="99"/>
      <c r="Q187" s="99"/>
    </row>
    <row r="188" spans="1:17" s="80" customFormat="1" ht="112.5" x14ac:dyDescent="0.3">
      <c r="A188" s="202">
        <v>181</v>
      </c>
      <c r="B188" s="111" t="s">
        <v>1729</v>
      </c>
      <c r="C188" s="106" t="s">
        <v>1642</v>
      </c>
      <c r="D188" s="106" t="s">
        <v>1638</v>
      </c>
      <c r="E188" s="106" t="s">
        <v>1178</v>
      </c>
      <c r="F188" s="106" t="s">
        <v>963</v>
      </c>
      <c r="G188" s="110" t="s">
        <v>1730</v>
      </c>
      <c r="H188" s="146">
        <v>1</v>
      </c>
      <c r="I188" s="110"/>
      <c r="J188" s="169">
        <v>1901</v>
      </c>
      <c r="K188" s="112">
        <v>725630.71</v>
      </c>
      <c r="L188" s="107">
        <v>44587</v>
      </c>
      <c r="M188" s="115" t="s">
        <v>1731</v>
      </c>
      <c r="N188" s="99"/>
      <c r="O188" s="99"/>
      <c r="P188" s="99"/>
      <c r="Q188" s="99"/>
    </row>
    <row r="189" spans="1:17" s="80" customFormat="1" ht="112.5" x14ac:dyDescent="0.3">
      <c r="A189" s="202">
        <v>182</v>
      </c>
      <c r="B189" s="111" t="s">
        <v>1732</v>
      </c>
      <c r="C189" s="106" t="s">
        <v>1790</v>
      </c>
      <c r="D189" s="106" t="s">
        <v>1638</v>
      </c>
      <c r="E189" s="106" t="s">
        <v>1178</v>
      </c>
      <c r="F189" s="106" t="s">
        <v>963</v>
      </c>
      <c r="G189" s="110" t="s">
        <v>1733</v>
      </c>
      <c r="H189" s="146">
        <v>1</v>
      </c>
      <c r="I189" s="110"/>
      <c r="J189" s="169">
        <v>3229</v>
      </c>
      <c r="K189" s="112">
        <v>48983.93</v>
      </c>
      <c r="L189" s="107">
        <v>44637</v>
      </c>
      <c r="M189" s="115" t="s">
        <v>1734</v>
      </c>
      <c r="N189" s="99"/>
      <c r="O189" s="99"/>
      <c r="P189" s="99"/>
      <c r="Q189" s="99"/>
    </row>
    <row r="190" spans="1:17" s="80" customFormat="1" ht="112.5" x14ac:dyDescent="0.3">
      <c r="A190" s="202">
        <v>183</v>
      </c>
      <c r="B190" s="111" t="s">
        <v>1735</v>
      </c>
      <c r="C190" s="106" t="s">
        <v>1789</v>
      </c>
      <c r="D190" s="106" t="s">
        <v>1638</v>
      </c>
      <c r="E190" s="106" t="s">
        <v>1178</v>
      </c>
      <c r="F190" s="106" t="s">
        <v>963</v>
      </c>
      <c r="G190" s="110" t="s">
        <v>1736</v>
      </c>
      <c r="H190" s="146">
        <v>1</v>
      </c>
      <c r="I190" s="110"/>
      <c r="J190" s="169">
        <v>1988</v>
      </c>
      <c r="K190" s="112">
        <v>30157.96</v>
      </c>
      <c r="L190" s="107">
        <v>44641</v>
      </c>
      <c r="M190" s="115" t="s">
        <v>1737</v>
      </c>
      <c r="N190" s="99"/>
      <c r="O190" s="99"/>
      <c r="P190" s="99"/>
      <c r="Q190" s="99"/>
    </row>
    <row r="191" spans="1:17" s="80" customFormat="1" ht="131.25" x14ac:dyDescent="0.3">
      <c r="A191" s="202">
        <v>184</v>
      </c>
      <c r="B191" s="111" t="s">
        <v>1742</v>
      </c>
      <c r="C191" s="106" t="s">
        <v>1896</v>
      </c>
      <c r="D191" s="106" t="s">
        <v>1743</v>
      </c>
      <c r="E191" s="106" t="s">
        <v>1178</v>
      </c>
      <c r="F191" s="106" t="s">
        <v>963</v>
      </c>
      <c r="G191" s="110" t="s">
        <v>1744</v>
      </c>
      <c r="H191" s="146">
        <v>1</v>
      </c>
      <c r="I191" s="110"/>
      <c r="J191" s="169">
        <v>335</v>
      </c>
      <c r="K191" s="112" t="s">
        <v>1895</v>
      </c>
      <c r="L191" s="107">
        <v>44712</v>
      </c>
      <c r="M191" s="115" t="s">
        <v>1745</v>
      </c>
      <c r="N191" s="99"/>
      <c r="O191" s="99"/>
      <c r="P191" s="99"/>
      <c r="Q191" s="99"/>
    </row>
    <row r="192" spans="1:17" ht="163.5" customHeight="1" x14ac:dyDescent="0.25">
      <c r="A192" s="202">
        <v>185</v>
      </c>
      <c r="B192" s="111" t="s">
        <v>1749</v>
      </c>
      <c r="C192" s="106" t="s">
        <v>1750</v>
      </c>
      <c r="D192" s="106" t="s">
        <v>1751</v>
      </c>
      <c r="E192" s="106" t="s">
        <v>1786</v>
      </c>
      <c r="F192" s="106" t="s">
        <v>965</v>
      </c>
      <c r="G192" s="110" t="s">
        <v>1752</v>
      </c>
      <c r="H192" s="146">
        <v>1</v>
      </c>
      <c r="I192" s="110"/>
      <c r="J192" s="169">
        <v>3704</v>
      </c>
      <c r="K192" s="112"/>
      <c r="L192" s="107">
        <v>44816</v>
      </c>
      <c r="M192" s="115" t="s">
        <v>1753</v>
      </c>
    </row>
    <row r="193" spans="1:17" ht="93.75" x14ac:dyDescent="0.3">
      <c r="A193" s="202">
        <v>186</v>
      </c>
      <c r="B193" s="111" t="s">
        <v>1758</v>
      </c>
      <c r="C193" s="106" t="s">
        <v>1759</v>
      </c>
      <c r="D193" s="106" t="s">
        <v>1760</v>
      </c>
      <c r="E193" s="106" t="s">
        <v>1178</v>
      </c>
      <c r="F193" s="106" t="s">
        <v>963</v>
      </c>
      <c r="G193" s="110" t="s">
        <v>1761</v>
      </c>
      <c r="H193" s="146">
        <v>1</v>
      </c>
      <c r="I193" s="110"/>
      <c r="J193" s="169">
        <v>4046</v>
      </c>
      <c r="K193" s="112">
        <v>61377.82</v>
      </c>
      <c r="L193" s="107">
        <v>44813</v>
      </c>
      <c r="M193" s="115" t="s">
        <v>1762</v>
      </c>
      <c r="N193" s="99"/>
      <c r="O193" s="99"/>
      <c r="P193" s="99"/>
      <c r="Q193" s="99"/>
    </row>
    <row r="194" spans="1:17" ht="93.75" x14ac:dyDescent="0.3">
      <c r="A194" s="202">
        <v>187</v>
      </c>
      <c r="B194" s="111" t="s">
        <v>1763</v>
      </c>
      <c r="C194" s="106" t="s">
        <v>1759</v>
      </c>
      <c r="D194" s="106" t="s">
        <v>1760</v>
      </c>
      <c r="E194" s="106" t="s">
        <v>1178</v>
      </c>
      <c r="F194" s="106" t="s">
        <v>963</v>
      </c>
      <c r="G194" s="110" t="s">
        <v>1764</v>
      </c>
      <c r="H194" s="146">
        <v>1</v>
      </c>
      <c r="I194" s="110"/>
      <c r="J194" s="169">
        <v>711</v>
      </c>
      <c r="K194" s="112">
        <v>10785.87</v>
      </c>
      <c r="L194" s="107">
        <v>44811</v>
      </c>
      <c r="M194" s="115" t="s">
        <v>1765</v>
      </c>
      <c r="N194" s="99"/>
      <c r="O194" s="99"/>
      <c r="P194" s="99"/>
      <c r="Q194" s="99"/>
    </row>
    <row r="195" spans="1:17" ht="93.75" x14ac:dyDescent="0.3">
      <c r="A195" s="202">
        <v>188</v>
      </c>
      <c r="B195" s="111" t="s">
        <v>1766</v>
      </c>
      <c r="C195" s="106" t="s">
        <v>1759</v>
      </c>
      <c r="D195" s="106" t="s">
        <v>1760</v>
      </c>
      <c r="E195" s="106" t="s">
        <v>1178</v>
      </c>
      <c r="F195" s="106" t="s">
        <v>963</v>
      </c>
      <c r="G195" s="110" t="s">
        <v>1767</v>
      </c>
      <c r="H195" s="146">
        <v>1</v>
      </c>
      <c r="I195" s="110"/>
      <c r="J195" s="169">
        <v>1372</v>
      </c>
      <c r="K195" s="112">
        <v>20813.240000000002</v>
      </c>
      <c r="L195" s="107">
        <v>44811</v>
      </c>
      <c r="M195" s="115" t="s">
        <v>1768</v>
      </c>
      <c r="N195" s="99"/>
      <c r="O195" s="99"/>
      <c r="P195" s="99"/>
      <c r="Q195" s="99"/>
    </row>
    <row r="196" spans="1:17" ht="93.75" x14ac:dyDescent="0.3">
      <c r="A196" s="202">
        <v>189</v>
      </c>
      <c r="B196" s="111" t="s">
        <v>1769</v>
      </c>
      <c r="C196" s="106" t="s">
        <v>1759</v>
      </c>
      <c r="D196" s="106" t="s">
        <v>1760</v>
      </c>
      <c r="E196" s="106" t="s">
        <v>1178</v>
      </c>
      <c r="F196" s="106" t="s">
        <v>963</v>
      </c>
      <c r="G196" s="110" t="s">
        <v>1770</v>
      </c>
      <c r="H196" s="146">
        <v>1</v>
      </c>
      <c r="I196" s="110"/>
      <c r="J196" s="169">
        <v>1852</v>
      </c>
      <c r="K196" s="112">
        <v>28094.84</v>
      </c>
      <c r="L196" s="107">
        <v>44812</v>
      </c>
      <c r="M196" s="115" t="s">
        <v>1771</v>
      </c>
      <c r="N196" s="99"/>
      <c r="O196" s="99"/>
      <c r="P196" s="99"/>
      <c r="Q196" s="99"/>
    </row>
    <row r="197" spans="1:17" ht="93.75" x14ac:dyDescent="0.3">
      <c r="A197" s="202">
        <v>190</v>
      </c>
      <c r="B197" s="111" t="s">
        <v>1772</v>
      </c>
      <c r="C197" s="106" t="s">
        <v>1759</v>
      </c>
      <c r="D197" s="106" t="s">
        <v>1760</v>
      </c>
      <c r="E197" s="106" t="s">
        <v>1178</v>
      </c>
      <c r="F197" s="106" t="s">
        <v>963</v>
      </c>
      <c r="G197" s="110" t="s">
        <v>1773</v>
      </c>
      <c r="H197" s="146">
        <v>1</v>
      </c>
      <c r="I197" s="110"/>
      <c r="J197" s="169">
        <v>3278</v>
      </c>
      <c r="K197" s="112">
        <v>49727.26</v>
      </c>
      <c r="L197" s="107">
        <v>44812</v>
      </c>
      <c r="M197" s="115" t="s">
        <v>1774</v>
      </c>
      <c r="N197" s="99"/>
      <c r="O197" s="99"/>
      <c r="P197" s="99"/>
      <c r="Q197" s="99"/>
    </row>
    <row r="198" spans="1:17" ht="93.75" x14ac:dyDescent="0.3">
      <c r="A198" s="202">
        <v>191</v>
      </c>
      <c r="B198" s="111" t="s">
        <v>1775</v>
      </c>
      <c r="C198" s="106" t="s">
        <v>1759</v>
      </c>
      <c r="D198" s="106" t="s">
        <v>1760</v>
      </c>
      <c r="E198" s="106" t="s">
        <v>1178</v>
      </c>
      <c r="F198" s="106" t="s">
        <v>963</v>
      </c>
      <c r="G198" s="110" t="s">
        <v>1776</v>
      </c>
      <c r="H198" s="146">
        <v>1</v>
      </c>
      <c r="I198" s="110"/>
      <c r="J198" s="169">
        <v>5941</v>
      </c>
      <c r="K198" s="112">
        <v>90124.97</v>
      </c>
      <c r="L198" s="107">
        <v>44811</v>
      </c>
      <c r="M198" s="115" t="s">
        <v>1777</v>
      </c>
      <c r="N198" s="99"/>
      <c r="O198" s="99"/>
      <c r="P198" s="99"/>
      <c r="Q198" s="99"/>
    </row>
    <row r="199" spans="1:17" ht="93.75" x14ac:dyDescent="0.3">
      <c r="A199" s="202">
        <v>192</v>
      </c>
      <c r="B199" s="111" t="s">
        <v>1778</v>
      </c>
      <c r="C199" s="106" t="s">
        <v>1759</v>
      </c>
      <c r="D199" s="106" t="s">
        <v>1760</v>
      </c>
      <c r="E199" s="106" t="s">
        <v>1178</v>
      </c>
      <c r="F199" s="106" t="s">
        <v>963</v>
      </c>
      <c r="G199" s="110" t="s">
        <v>1779</v>
      </c>
      <c r="H199" s="146">
        <v>1</v>
      </c>
      <c r="I199" s="110"/>
      <c r="J199" s="169">
        <v>990</v>
      </c>
      <c r="K199" s="112">
        <v>15018.3</v>
      </c>
      <c r="L199" s="107">
        <v>44811</v>
      </c>
      <c r="M199" s="115" t="s">
        <v>1780</v>
      </c>
      <c r="N199" s="99"/>
      <c r="O199" s="99"/>
      <c r="P199" s="99"/>
      <c r="Q199" s="99"/>
    </row>
    <row r="200" spans="1:17" ht="93.75" x14ac:dyDescent="0.3">
      <c r="A200" s="202">
        <v>193</v>
      </c>
      <c r="B200" s="111" t="s">
        <v>1781</v>
      </c>
      <c r="C200" s="106" t="s">
        <v>1759</v>
      </c>
      <c r="D200" s="106" t="s">
        <v>1760</v>
      </c>
      <c r="E200" s="106" t="s">
        <v>1178</v>
      </c>
      <c r="F200" s="106" t="s">
        <v>963</v>
      </c>
      <c r="G200" s="110" t="s">
        <v>1782</v>
      </c>
      <c r="H200" s="146">
        <v>1</v>
      </c>
      <c r="I200" s="110"/>
      <c r="J200" s="169">
        <v>2609</v>
      </c>
      <c r="K200" s="112">
        <v>39578.53</v>
      </c>
      <c r="L200" s="107">
        <v>44811</v>
      </c>
      <c r="M200" s="115" t="s">
        <v>1783</v>
      </c>
      <c r="N200" s="99"/>
      <c r="O200" s="99"/>
      <c r="P200" s="99"/>
      <c r="Q200" s="99"/>
    </row>
    <row r="201" spans="1:17" ht="150" customHeight="1" x14ac:dyDescent="0.3">
      <c r="A201" s="202">
        <v>194</v>
      </c>
      <c r="B201" s="111" t="s">
        <v>1784</v>
      </c>
      <c r="C201" s="106" t="s">
        <v>1750</v>
      </c>
      <c r="D201" s="106" t="s">
        <v>1785</v>
      </c>
      <c r="E201" s="106" t="s">
        <v>1178</v>
      </c>
      <c r="F201" s="106" t="s">
        <v>965</v>
      </c>
      <c r="G201" s="110" t="s">
        <v>1787</v>
      </c>
      <c r="H201" s="146">
        <v>1</v>
      </c>
      <c r="I201" s="110"/>
      <c r="J201" s="169">
        <v>64143</v>
      </c>
      <c r="K201" s="112">
        <v>3306571.65</v>
      </c>
      <c r="L201" s="107">
        <v>44833</v>
      </c>
      <c r="M201" s="115" t="s">
        <v>1788</v>
      </c>
      <c r="N201" s="99"/>
      <c r="O201" s="99"/>
      <c r="P201" s="99"/>
      <c r="Q201" s="99"/>
    </row>
    <row r="202" spans="1:17" ht="163.5" customHeight="1" x14ac:dyDescent="0.3">
      <c r="A202" s="202">
        <v>195</v>
      </c>
      <c r="B202" s="111" t="s">
        <v>1795</v>
      </c>
      <c r="C202" s="106" t="s">
        <v>1896</v>
      </c>
      <c r="D202" s="106" t="s">
        <v>1796</v>
      </c>
      <c r="E202" s="106" t="s">
        <v>1178</v>
      </c>
      <c r="F202" s="106" t="s">
        <v>963</v>
      </c>
      <c r="G202" s="110" t="s">
        <v>1797</v>
      </c>
      <c r="H202" s="146">
        <v>1</v>
      </c>
      <c r="I202" s="110"/>
      <c r="J202" s="169">
        <v>932</v>
      </c>
      <c r="K202" s="112" t="s">
        <v>1897</v>
      </c>
      <c r="L202" s="114">
        <v>39003</v>
      </c>
      <c r="M202" s="113" t="s">
        <v>1798</v>
      </c>
      <c r="N202" s="99"/>
      <c r="O202" s="99"/>
      <c r="P202" s="99"/>
      <c r="Q202" s="99"/>
    </row>
    <row r="203" spans="1:17" ht="163.5" customHeight="1" x14ac:dyDescent="0.3">
      <c r="A203" s="202">
        <v>196</v>
      </c>
      <c r="B203" s="111" t="s">
        <v>1802</v>
      </c>
      <c r="C203" s="106" t="s">
        <v>1750</v>
      </c>
      <c r="D203" s="106" t="s">
        <v>1808</v>
      </c>
      <c r="E203" s="106" t="s">
        <v>1786</v>
      </c>
      <c r="F203" s="106" t="s">
        <v>965</v>
      </c>
      <c r="G203" s="110" t="s">
        <v>1803</v>
      </c>
      <c r="H203" s="146">
        <v>1</v>
      </c>
      <c r="I203" s="110"/>
      <c r="J203" s="169">
        <v>14669</v>
      </c>
      <c r="K203" s="112"/>
      <c r="L203" s="114">
        <v>44935</v>
      </c>
      <c r="M203" s="115" t="s">
        <v>1804</v>
      </c>
      <c r="N203" s="99"/>
      <c r="O203" s="99"/>
      <c r="P203" s="99"/>
      <c r="Q203" s="99"/>
    </row>
    <row r="204" spans="1:17" ht="163.5" customHeight="1" x14ac:dyDescent="0.3">
      <c r="A204" s="202">
        <v>197</v>
      </c>
      <c r="B204" s="111" t="s">
        <v>1876</v>
      </c>
      <c r="C204" s="106" t="s">
        <v>1877</v>
      </c>
      <c r="D204" s="106" t="s">
        <v>1878</v>
      </c>
      <c r="E204" s="106" t="s">
        <v>1178</v>
      </c>
      <c r="F204" s="106" t="s">
        <v>963</v>
      </c>
      <c r="G204" s="110" t="s">
        <v>1879</v>
      </c>
      <c r="H204" s="146">
        <v>1</v>
      </c>
      <c r="I204" s="110"/>
      <c r="J204" s="169">
        <v>1525</v>
      </c>
      <c r="K204" s="112" t="s">
        <v>1898</v>
      </c>
      <c r="L204" s="114">
        <v>45013</v>
      </c>
      <c r="M204" s="115" t="s">
        <v>1880</v>
      </c>
      <c r="N204" s="99"/>
      <c r="O204" s="99"/>
      <c r="P204" s="99"/>
      <c r="Q204" s="99"/>
    </row>
    <row r="205" spans="1:17" x14ac:dyDescent="0.25">
      <c r="A205" s="103"/>
      <c r="B205" s="103"/>
      <c r="C205" s="103"/>
      <c r="D205" s="103"/>
      <c r="E205" s="103"/>
      <c r="F205" s="103"/>
      <c r="G205" s="103"/>
      <c r="H205" s="103"/>
    </row>
    <row r="206" spans="1:17" x14ac:dyDescent="0.25">
      <c r="A206" s="103"/>
      <c r="B206" s="103"/>
      <c r="C206" s="103"/>
      <c r="D206" s="103"/>
      <c r="E206" s="103"/>
      <c r="F206" s="103"/>
      <c r="G206" s="103"/>
      <c r="H206" s="103"/>
    </row>
    <row r="207" spans="1:17" x14ac:dyDescent="0.25">
      <c r="A207" s="103"/>
      <c r="B207" s="103"/>
      <c r="C207" s="103"/>
      <c r="D207" s="103"/>
      <c r="E207" s="103"/>
      <c r="F207" s="103"/>
      <c r="G207" s="103"/>
      <c r="H207" s="103"/>
    </row>
    <row r="208" spans="1:17" x14ac:dyDescent="0.25">
      <c r="A208" s="103"/>
      <c r="B208" s="103"/>
      <c r="C208" s="103"/>
      <c r="D208" s="103"/>
      <c r="E208" s="103"/>
      <c r="F208" s="103"/>
      <c r="G208" s="103"/>
      <c r="H208" s="103"/>
    </row>
    <row r="209" spans="1:8" x14ac:dyDescent="0.25">
      <c r="A209" s="103"/>
      <c r="B209" s="103"/>
      <c r="C209" s="103"/>
      <c r="D209" s="103"/>
      <c r="E209" s="103"/>
      <c r="F209" s="103"/>
      <c r="G209" s="103"/>
      <c r="H209" s="103"/>
    </row>
    <row r="210" spans="1:8" x14ac:dyDescent="0.25">
      <c r="A210" s="103"/>
      <c r="B210" s="103"/>
      <c r="C210" s="103"/>
      <c r="D210" s="103"/>
      <c r="E210" s="103"/>
      <c r="F210" s="103"/>
      <c r="G210" s="103"/>
      <c r="H210" s="103"/>
    </row>
    <row r="211" spans="1:8" x14ac:dyDescent="0.25">
      <c r="A211" s="103"/>
      <c r="B211" s="103"/>
      <c r="C211" s="103"/>
      <c r="D211" s="103"/>
      <c r="E211" s="103"/>
      <c r="F211" s="103"/>
      <c r="G211" s="103"/>
      <c r="H211" s="103"/>
    </row>
    <row r="212" spans="1:8" x14ac:dyDescent="0.25">
      <c r="A212" s="103"/>
      <c r="B212" s="103"/>
      <c r="C212" s="103"/>
      <c r="D212" s="103"/>
      <c r="E212" s="103"/>
      <c r="F212" s="103"/>
      <c r="G212" s="103"/>
      <c r="H212" s="103"/>
    </row>
    <row r="213" spans="1:8" x14ac:dyDescent="0.25">
      <c r="A213" s="103"/>
      <c r="B213" s="103"/>
      <c r="C213" s="103"/>
      <c r="D213" s="103"/>
      <c r="E213" s="103"/>
      <c r="F213" s="103"/>
      <c r="G213" s="103"/>
      <c r="H213" s="103"/>
    </row>
    <row r="214" spans="1:8" x14ac:dyDescent="0.25">
      <c r="A214" s="103"/>
      <c r="B214" s="103"/>
      <c r="C214" s="103"/>
      <c r="D214" s="103"/>
      <c r="E214" s="103"/>
      <c r="F214" s="103"/>
      <c r="G214" s="103"/>
      <c r="H214" s="103"/>
    </row>
    <row r="215" spans="1:8" x14ac:dyDescent="0.25">
      <c r="A215" s="103"/>
      <c r="B215" s="103"/>
      <c r="C215" s="103"/>
      <c r="D215" s="103"/>
      <c r="E215" s="103"/>
      <c r="F215" s="103"/>
      <c r="G215" s="103"/>
      <c r="H215" s="103"/>
    </row>
    <row r="216" spans="1:8" x14ac:dyDescent="0.25">
      <c r="A216" s="103"/>
      <c r="B216" s="103"/>
      <c r="C216" s="103"/>
      <c r="D216" s="103"/>
      <c r="E216" s="103"/>
      <c r="F216" s="103"/>
      <c r="G216" s="103"/>
      <c r="H216" s="103"/>
    </row>
    <row r="217" spans="1:8" x14ac:dyDescent="0.25">
      <c r="A217" s="103"/>
      <c r="B217" s="103"/>
      <c r="C217" s="103"/>
      <c r="D217" s="103"/>
      <c r="E217" s="103"/>
      <c r="F217" s="103"/>
      <c r="G217" s="103"/>
      <c r="H217" s="103"/>
    </row>
    <row r="218" spans="1:8" x14ac:dyDescent="0.25">
      <c r="A218" s="103"/>
      <c r="B218" s="103"/>
      <c r="C218" s="103"/>
      <c r="D218" s="103"/>
      <c r="E218" s="103"/>
      <c r="F218" s="103"/>
      <c r="G218" s="103"/>
      <c r="H218" s="103"/>
    </row>
    <row r="219" spans="1:8" x14ac:dyDescent="0.25">
      <c r="A219" s="103"/>
      <c r="B219" s="103"/>
      <c r="C219" s="103"/>
      <c r="D219" s="103"/>
      <c r="E219" s="103"/>
      <c r="F219" s="103"/>
      <c r="G219" s="103"/>
      <c r="H219" s="103"/>
    </row>
    <row r="220" spans="1:8" x14ac:dyDescent="0.25">
      <c r="A220" s="103"/>
      <c r="B220" s="103"/>
      <c r="C220" s="103"/>
      <c r="D220" s="103"/>
      <c r="E220" s="103"/>
      <c r="F220" s="103"/>
      <c r="G220" s="103"/>
      <c r="H220" s="103"/>
    </row>
    <row r="221" spans="1:8" x14ac:dyDescent="0.25">
      <c r="A221" s="103"/>
      <c r="B221" s="103"/>
      <c r="C221" s="103"/>
      <c r="D221" s="103"/>
      <c r="E221" s="103"/>
      <c r="F221" s="103"/>
      <c r="G221" s="103"/>
      <c r="H221" s="103"/>
    </row>
    <row r="222" spans="1:8" x14ac:dyDescent="0.25">
      <c r="A222" s="103"/>
      <c r="B222" s="103"/>
      <c r="C222" s="103"/>
      <c r="D222" s="103"/>
      <c r="E222" s="103"/>
      <c r="F222" s="103"/>
      <c r="G222" s="103"/>
      <c r="H222" s="103"/>
    </row>
    <row r="223" spans="1:8" x14ac:dyDescent="0.25">
      <c r="A223" s="103"/>
      <c r="B223" s="103"/>
      <c r="C223" s="103"/>
      <c r="D223" s="103"/>
      <c r="E223" s="103"/>
      <c r="F223" s="103"/>
      <c r="G223" s="103"/>
      <c r="H223" s="103"/>
    </row>
    <row r="224" spans="1:8" x14ac:dyDescent="0.25">
      <c r="A224" s="103"/>
      <c r="B224" s="103"/>
      <c r="C224" s="103"/>
      <c r="D224" s="103"/>
      <c r="E224" s="103"/>
      <c r="F224" s="103"/>
      <c r="G224" s="103"/>
      <c r="H224" s="103"/>
    </row>
    <row r="225" spans="1:8" x14ac:dyDescent="0.25">
      <c r="A225" s="103"/>
      <c r="B225" s="103"/>
      <c r="C225" s="103"/>
      <c r="D225" s="103"/>
      <c r="E225" s="103"/>
      <c r="F225" s="103"/>
      <c r="G225" s="103"/>
      <c r="H225" s="103"/>
    </row>
    <row r="226" spans="1:8" x14ac:dyDescent="0.25">
      <c r="A226" s="103"/>
      <c r="B226" s="103"/>
      <c r="C226" s="103"/>
      <c r="D226" s="103"/>
      <c r="E226" s="103"/>
      <c r="F226" s="103"/>
      <c r="G226" s="103"/>
      <c r="H226" s="103"/>
    </row>
    <row r="227" spans="1:8" x14ac:dyDescent="0.25">
      <c r="A227" s="103"/>
      <c r="B227" s="103"/>
      <c r="C227" s="103"/>
      <c r="D227" s="103"/>
      <c r="E227" s="103"/>
      <c r="F227" s="103"/>
      <c r="G227" s="103"/>
      <c r="H227" s="103"/>
    </row>
    <row r="228" spans="1:8" x14ac:dyDescent="0.25">
      <c r="A228" s="103"/>
      <c r="B228" s="103"/>
      <c r="C228" s="103"/>
      <c r="D228" s="103"/>
      <c r="E228" s="103"/>
      <c r="F228" s="103"/>
      <c r="G228" s="103"/>
      <c r="H228" s="103"/>
    </row>
    <row r="229" spans="1:8" x14ac:dyDescent="0.25">
      <c r="A229" s="103"/>
      <c r="B229" s="103"/>
      <c r="C229" s="103"/>
      <c r="D229" s="103"/>
      <c r="E229" s="103"/>
      <c r="F229" s="103"/>
      <c r="G229" s="103"/>
      <c r="H229" s="103"/>
    </row>
    <row r="230" spans="1:8" x14ac:dyDescent="0.25">
      <c r="C230" s="103"/>
      <c r="D230" s="103"/>
    </row>
  </sheetData>
  <autoFilter ref="A7:Q204" xr:uid="{00000000-0009-0000-0000-000003000000}"/>
  <mergeCells count="2">
    <mergeCell ref="A2:I2"/>
    <mergeCell ref="A3:I3"/>
  </mergeCells>
  <pageMargins left="0.70866141732283472" right="0.70866141732283472" top="1.1811023622047245" bottom="0.19685039370078741" header="0.31496062992125984" footer="0.31496062992125984"/>
  <pageSetup paperSize="9" scale="3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4">
    <pageSetUpPr fitToPage="1"/>
  </sheetPr>
  <dimension ref="A1:Q7"/>
  <sheetViews>
    <sheetView zoomScale="60" zoomScaleNormal="60" workbookViewId="0">
      <selection activeCell="A4" sqref="A4"/>
    </sheetView>
  </sheetViews>
  <sheetFormatPr defaultRowHeight="15" x14ac:dyDescent="0.25"/>
  <cols>
    <col min="2" max="2" width="15.7109375" customWidth="1"/>
    <col min="3" max="3" width="27" customWidth="1"/>
    <col min="4" max="4" width="21.5703125" customWidth="1"/>
    <col min="5" max="5" width="20.42578125" customWidth="1"/>
    <col min="6" max="6" width="18" customWidth="1"/>
    <col min="7" max="7" width="18.85546875" customWidth="1"/>
    <col min="8" max="8" width="19.85546875" customWidth="1"/>
    <col min="9" max="9" width="17.42578125" customWidth="1"/>
    <col min="10" max="10" width="20.28515625" customWidth="1"/>
    <col min="11" max="11" width="19.5703125" customWidth="1"/>
    <col min="12" max="12" width="29.7109375" customWidth="1"/>
    <col min="13" max="13" width="17.28515625" customWidth="1"/>
    <col min="14" max="14" width="18.7109375" customWidth="1"/>
    <col min="15" max="15" width="19.42578125" customWidth="1"/>
    <col min="16" max="16" width="16.28515625" customWidth="1"/>
    <col min="17" max="17" width="18.140625" customWidth="1"/>
  </cols>
  <sheetData>
    <row r="1" spans="1:17" ht="18.75" x14ac:dyDescent="0.3">
      <c r="A1" s="386" t="s">
        <v>160</v>
      </c>
      <c r="B1" s="386"/>
      <c r="C1" s="386"/>
      <c r="D1" s="386"/>
      <c r="E1" s="386"/>
      <c r="F1" s="386"/>
      <c r="G1" s="386"/>
      <c r="H1" s="386"/>
      <c r="I1" s="386"/>
      <c r="J1" s="386"/>
      <c r="K1" s="386"/>
      <c r="L1" s="386"/>
      <c r="M1" s="386"/>
      <c r="N1" s="386"/>
      <c r="O1" s="386"/>
      <c r="P1" s="386"/>
      <c r="Q1" s="386"/>
    </row>
    <row r="2" spans="1:17" ht="18.75" x14ac:dyDescent="0.25">
      <c r="A2" s="387" t="s">
        <v>54</v>
      </c>
      <c r="B2" s="387"/>
      <c r="C2" s="387"/>
      <c r="D2" s="387"/>
      <c r="E2" s="387"/>
      <c r="F2" s="387"/>
      <c r="G2" s="387"/>
      <c r="H2" s="387"/>
      <c r="I2" s="387"/>
      <c r="J2" s="387"/>
      <c r="K2" s="387"/>
      <c r="L2" s="387"/>
      <c r="M2" s="387"/>
      <c r="N2" s="387"/>
      <c r="O2" s="387"/>
      <c r="P2" s="387"/>
      <c r="Q2" s="387"/>
    </row>
    <row r="3" spans="1:17" ht="18.75" x14ac:dyDescent="0.25">
      <c r="A3" s="5"/>
      <c r="B3" s="5"/>
      <c r="C3" s="5"/>
      <c r="D3" s="5"/>
      <c r="E3" s="5"/>
      <c r="F3" s="5"/>
      <c r="G3" s="5"/>
      <c r="H3" s="5"/>
      <c r="I3" s="5"/>
      <c r="J3" s="5"/>
      <c r="K3" s="5"/>
      <c r="L3" s="5"/>
      <c r="M3" s="5"/>
      <c r="N3" s="5"/>
      <c r="O3" s="5"/>
      <c r="P3" s="5"/>
      <c r="Q3" s="5"/>
    </row>
    <row r="4" spans="1:17" ht="136.5" customHeight="1" x14ac:dyDescent="0.25">
      <c r="A4" s="2" t="s">
        <v>0</v>
      </c>
      <c r="B4" s="3" t="s">
        <v>1</v>
      </c>
      <c r="C4" s="3" t="s">
        <v>31</v>
      </c>
      <c r="D4" s="3" t="s">
        <v>32</v>
      </c>
      <c r="E4" s="3" t="s">
        <v>33</v>
      </c>
      <c r="F4" s="3" t="s">
        <v>34</v>
      </c>
      <c r="G4" s="3" t="s">
        <v>35</v>
      </c>
      <c r="H4" s="3" t="s">
        <v>36</v>
      </c>
      <c r="I4" s="3" t="s">
        <v>37</v>
      </c>
      <c r="J4" s="3" t="s">
        <v>38</v>
      </c>
      <c r="K4" s="3" t="s">
        <v>8</v>
      </c>
      <c r="L4" s="3" t="s">
        <v>9</v>
      </c>
      <c r="M4" s="3" t="s">
        <v>10</v>
      </c>
      <c r="N4" s="3" t="s">
        <v>11</v>
      </c>
      <c r="O4" s="3" t="s">
        <v>25</v>
      </c>
      <c r="P4" s="3" t="s">
        <v>12</v>
      </c>
      <c r="Q4" s="3" t="s">
        <v>13</v>
      </c>
    </row>
    <row r="5" spans="1:17" ht="21" customHeight="1" x14ac:dyDescent="0.25">
      <c r="A5" s="65">
        <v>1</v>
      </c>
      <c r="B5" s="3">
        <v>2</v>
      </c>
      <c r="C5" s="3">
        <v>3</v>
      </c>
      <c r="D5" s="3">
        <v>4</v>
      </c>
      <c r="E5" s="3">
        <v>5</v>
      </c>
      <c r="F5" s="3">
        <v>6</v>
      </c>
      <c r="G5" s="3">
        <v>7</v>
      </c>
      <c r="H5" s="3">
        <v>8</v>
      </c>
      <c r="I5" s="3">
        <v>9</v>
      </c>
      <c r="J5" s="3">
        <v>10</v>
      </c>
      <c r="K5" s="3">
        <v>11</v>
      </c>
      <c r="L5" s="3">
        <v>12</v>
      </c>
      <c r="M5" s="3">
        <v>13</v>
      </c>
      <c r="N5" s="3">
        <v>14</v>
      </c>
      <c r="O5" s="3">
        <v>15</v>
      </c>
      <c r="P5" s="3">
        <v>16</v>
      </c>
      <c r="Q5" s="3">
        <v>17</v>
      </c>
    </row>
    <row r="6" spans="1:17" ht="18.75" x14ac:dyDescent="0.25">
      <c r="A6" s="35"/>
      <c r="B6" s="60"/>
      <c r="C6" s="59" t="s">
        <v>44</v>
      </c>
      <c r="D6" s="61"/>
      <c r="E6" s="59"/>
      <c r="F6" s="62"/>
      <c r="G6" s="59"/>
      <c r="H6" s="62"/>
      <c r="I6" s="62"/>
      <c r="J6" s="62"/>
      <c r="K6" s="63"/>
      <c r="L6" s="59"/>
      <c r="M6" s="22"/>
      <c r="N6" s="22"/>
      <c r="O6" s="22"/>
      <c r="P6" s="22"/>
      <c r="Q6" s="22"/>
    </row>
    <row r="7" spans="1:17" ht="18.75" x14ac:dyDescent="0.25">
      <c r="A7" s="35"/>
      <c r="B7" s="60"/>
      <c r="C7" s="59"/>
      <c r="D7" s="59"/>
      <c r="E7" s="59"/>
      <c r="F7" s="60"/>
      <c r="G7" s="60"/>
      <c r="H7" s="60"/>
      <c r="I7" s="60"/>
      <c r="J7" s="60"/>
      <c r="K7" s="64"/>
      <c r="L7" s="59"/>
      <c r="M7" s="22"/>
      <c r="N7" s="22"/>
      <c r="O7" s="22"/>
      <c r="P7" s="22"/>
      <c r="Q7" s="22"/>
    </row>
  </sheetData>
  <mergeCells count="2">
    <mergeCell ref="A1:Q1"/>
    <mergeCell ref="A2:Q2"/>
  </mergeCells>
  <pageMargins left="0.70866141732283472" right="0.70866141732283472" top="1.1811023622047245" bottom="0.74803149606299213" header="0.31496062992125984" footer="0.31496062992125984"/>
  <pageSetup paperSize="9" scale="3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23"/>
  <sheetViews>
    <sheetView view="pageBreakPreview" zoomScaleNormal="68" zoomScaleSheetLayoutView="100" workbookViewId="0">
      <pane xSplit="4" ySplit="6" topLeftCell="E205" activePane="bottomRight" state="frozen"/>
      <selection pane="topRight" activeCell="E1" sqref="E1"/>
      <selection pane="bottomLeft" activeCell="A6" sqref="A6"/>
      <selection pane="bottomRight" activeCell="D206" sqref="D206"/>
    </sheetView>
  </sheetViews>
  <sheetFormatPr defaultRowHeight="18" x14ac:dyDescent="0.25"/>
  <cols>
    <col min="1" max="1" width="6.5703125" style="88" customWidth="1"/>
    <col min="2" max="2" width="12.5703125" style="88" customWidth="1"/>
    <col min="3" max="3" width="23.7109375" style="88" customWidth="1"/>
    <col min="4" max="4" width="35" style="88" customWidth="1"/>
    <col min="5" max="5" width="28.85546875" style="88" customWidth="1"/>
    <col min="6" max="6" width="29.42578125" style="96" customWidth="1"/>
    <col min="7" max="7" width="27.28515625" style="88" customWidth="1"/>
    <col min="8" max="8" width="15.140625" style="88" customWidth="1"/>
    <col min="9" max="9" width="16.28515625" style="88" customWidth="1"/>
    <col min="10" max="10" width="14.85546875" style="94" customWidth="1"/>
    <col min="11" max="11" width="18.42578125" style="166" customWidth="1"/>
    <col min="12" max="12" width="15.7109375" style="88" customWidth="1"/>
    <col min="13" max="13" width="14.85546875" style="88" customWidth="1"/>
    <col min="14" max="14" width="34.140625" style="88" customWidth="1"/>
    <col min="15" max="15" width="16" style="88" customWidth="1"/>
    <col min="16" max="16" width="20.28515625" style="88" customWidth="1"/>
    <col min="17" max="17" width="15.5703125" style="94" customWidth="1"/>
    <col min="18" max="18" width="14.7109375" style="91" customWidth="1"/>
    <col min="19" max="19" width="11.42578125" style="91" bestFit="1" customWidth="1"/>
    <col min="20" max="20" width="7.7109375" style="88" bestFit="1" customWidth="1"/>
    <col min="21" max="21" width="10.42578125" style="88" customWidth="1"/>
    <col min="22" max="255" width="9.140625" style="88"/>
    <col min="256" max="256" width="6.5703125" style="88" customWidth="1"/>
    <col min="257" max="257" width="28.85546875" style="88" customWidth="1"/>
    <col min="258" max="258" width="13" style="88" customWidth="1"/>
    <col min="259" max="259" width="28.140625" style="88" customWidth="1"/>
    <col min="260" max="260" width="35.28515625" style="88" bestFit="1" customWidth="1"/>
    <col min="261" max="261" width="15.140625" style="88" customWidth="1"/>
    <col min="262" max="262" width="12.42578125" style="88" customWidth="1"/>
    <col min="263" max="263" width="19.28515625" style="88" customWidth="1"/>
    <col min="264" max="264" width="15.7109375" style="88" customWidth="1"/>
    <col min="265" max="265" width="12.5703125" style="88" bestFit="1" customWidth="1"/>
    <col min="266" max="266" width="17.85546875" style="88" customWidth="1"/>
    <col min="267" max="267" width="12.28515625" style="88" customWidth="1"/>
    <col min="268" max="268" width="45" style="88" customWidth="1"/>
    <col min="269" max="269" width="15.5703125" style="88" customWidth="1"/>
    <col min="270" max="270" width="18.85546875" style="88" customWidth="1"/>
    <col min="271" max="271" width="12" style="88" customWidth="1"/>
    <col min="272" max="272" width="10.5703125" style="88" customWidth="1"/>
    <col min="273" max="273" width="10" style="88" bestFit="1" customWidth="1"/>
    <col min="274" max="511" width="9.140625" style="88"/>
    <col min="512" max="512" width="6.5703125" style="88" customWidth="1"/>
    <col min="513" max="513" width="28.85546875" style="88" customWidth="1"/>
    <col min="514" max="514" width="13" style="88" customWidth="1"/>
    <col min="515" max="515" width="28.140625" style="88" customWidth="1"/>
    <col min="516" max="516" width="35.28515625" style="88" bestFit="1" customWidth="1"/>
    <col min="517" max="517" width="15.140625" style="88" customWidth="1"/>
    <col min="518" max="518" width="12.42578125" style="88" customWidth="1"/>
    <col min="519" max="519" width="19.28515625" style="88" customWidth="1"/>
    <col min="520" max="520" width="15.7109375" style="88" customWidth="1"/>
    <col min="521" max="521" width="12.5703125" style="88" bestFit="1" customWidth="1"/>
    <col min="522" max="522" width="17.85546875" style="88" customWidth="1"/>
    <col min="523" max="523" width="12.28515625" style="88" customWidth="1"/>
    <col min="524" max="524" width="45" style="88" customWidth="1"/>
    <col min="525" max="525" width="15.5703125" style="88" customWidth="1"/>
    <col min="526" max="526" width="18.85546875" style="88" customWidth="1"/>
    <col min="527" max="527" width="12" style="88" customWidth="1"/>
    <col min="528" max="528" width="10.5703125" style="88" customWidth="1"/>
    <col min="529" max="529" width="10" style="88" bestFit="1" customWidth="1"/>
    <col min="530" max="767" width="9.140625" style="88"/>
    <col min="768" max="768" width="6.5703125" style="88" customWidth="1"/>
    <col min="769" max="769" width="28.85546875" style="88" customWidth="1"/>
    <col min="770" max="770" width="13" style="88" customWidth="1"/>
    <col min="771" max="771" width="28.140625" style="88" customWidth="1"/>
    <col min="772" max="772" width="35.28515625" style="88" bestFit="1" customWidth="1"/>
    <col min="773" max="773" width="15.140625" style="88" customWidth="1"/>
    <col min="774" max="774" width="12.42578125" style="88" customWidth="1"/>
    <col min="775" max="775" width="19.28515625" style="88" customWidth="1"/>
    <col min="776" max="776" width="15.7109375" style="88" customWidth="1"/>
    <col min="777" max="777" width="12.5703125" style="88" bestFit="1" customWidth="1"/>
    <col min="778" max="778" width="17.85546875" style="88" customWidth="1"/>
    <col min="779" max="779" width="12.28515625" style="88" customWidth="1"/>
    <col min="780" max="780" width="45" style="88" customWidth="1"/>
    <col min="781" max="781" width="15.5703125" style="88" customWidth="1"/>
    <col min="782" max="782" width="18.85546875" style="88" customWidth="1"/>
    <col min="783" max="783" width="12" style="88" customWidth="1"/>
    <col min="784" max="784" width="10.5703125" style="88" customWidth="1"/>
    <col min="785" max="785" width="10" style="88" bestFit="1" customWidth="1"/>
    <col min="786" max="1023" width="9.140625" style="88"/>
    <col min="1024" max="1024" width="6.5703125" style="88" customWidth="1"/>
    <col min="1025" max="1025" width="28.85546875" style="88" customWidth="1"/>
    <col min="1026" max="1026" width="13" style="88" customWidth="1"/>
    <col min="1027" max="1027" width="28.140625" style="88" customWidth="1"/>
    <col min="1028" max="1028" width="35.28515625" style="88" bestFit="1" customWidth="1"/>
    <col min="1029" max="1029" width="15.140625" style="88" customWidth="1"/>
    <col min="1030" max="1030" width="12.42578125" style="88" customWidth="1"/>
    <col min="1031" max="1031" width="19.28515625" style="88" customWidth="1"/>
    <col min="1032" max="1032" width="15.7109375" style="88" customWidth="1"/>
    <col min="1033" max="1033" width="12.5703125" style="88" bestFit="1" customWidth="1"/>
    <col min="1034" max="1034" width="17.85546875" style="88" customWidth="1"/>
    <col min="1035" max="1035" width="12.28515625" style="88" customWidth="1"/>
    <col min="1036" max="1036" width="45" style="88" customWidth="1"/>
    <col min="1037" max="1037" width="15.5703125" style="88" customWidth="1"/>
    <col min="1038" max="1038" width="18.85546875" style="88" customWidth="1"/>
    <col min="1039" max="1039" width="12" style="88" customWidth="1"/>
    <col min="1040" max="1040" width="10.5703125" style="88" customWidth="1"/>
    <col min="1041" max="1041" width="10" style="88" bestFit="1" customWidth="1"/>
    <col min="1042" max="1279" width="9.140625" style="88"/>
    <col min="1280" max="1280" width="6.5703125" style="88" customWidth="1"/>
    <col min="1281" max="1281" width="28.85546875" style="88" customWidth="1"/>
    <col min="1282" max="1282" width="13" style="88" customWidth="1"/>
    <col min="1283" max="1283" width="28.140625" style="88" customWidth="1"/>
    <col min="1284" max="1284" width="35.28515625" style="88" bestFit="1" customWidth="1"/>
    <col min="1285" max="1285" width="15.140625" style="88" customWidth="1"/>
    <col min="1286" max="1286" width="12.42578125" style="88" customWidth="1"/>
    <col min="1287" max="1287" width="19.28515625" style="88" customWidth="1"/>
    <col min="1288" max="1288" width="15.7109375" style="88" customWidth="1"/>
    <col min="1289" max="1289" width="12.5703125" style="88" bestFit="1" customWidth="1"/>
    <col min="1290" max="1290" width="17.85546875" style="88" customWidth="1"/>
    <col min="1291" max="1291" width="12.28515625" style="88" customWidth="1"/>
    <col min="1292" max="1292" width="45" style="88" customWidth="1"/>
    <col min="1293" max="1293" width="15.5703125" style="88" customWidth="1"/>
    <col min="1294" max="1294" width="18.85546875" style="88" customWidth="1"/>
    <col min="1295" max="1295" width="12" style="88" customWidth="1"/>
    <col min="1296" max="1296" width="10.5703125" style="88" customWidth="1"/>
    <col min="1297" max="1297" width="10" style="88" bestFit="1" customWidth="1"/>
    <col min="1298" max="1535" width="9.140625" style="88"/>
    <col min="1536" max="1536" width="6.5703125" style="88" customWidth="1"/>
    <col min="1537" max="1537" width="28.85546875" style="88" customWidth="1"/>
    <col min="1538" max="1538" width="13" style="88" customWidth="1"/>
    <col min="1539" max="1539" width="28.140625" style="88" customWidth="1"/>
    <col min="1540" max="1540" width="35.28515625" style="88" bestFit="1" customWidth="1"/>
    <col min="1541" max="1541" width="15.140625" style="88" customWidth="1"/>
    <col min="1542" max="1542" width="12.42578125" style="88" customWidth="1"/>
    <col min="1543" max="1543" width="19.28515625" style="88" customWidth="1"/>
    <col min="1544" max="1544" width="15.7109375" style="88" customWidth="1"/>
    <col min="1545" max="1545" width="12.5703125" style="88" bestFit="1" customWidth="1"/>
    <col min="1546" max="1546" width="17.85546875" style="88" customWidth="1"/>
    <col min="1547" max="1547" width="12.28515625" style="88" customWidth="1"/>
    <col min="1548" max="1548" width="45" style="88" customWidth="1"/>
    <col min="1549" max="1549" width="15.5703125" style="88" customWidth="1"/>
    <col min="1550" max="1550" width="18.85546875" style="88" customWidth="1"/>
    <col min="1551" max="1551" width="12" style="88" customWidth="1"/>
    <col min="1552" max="1552" width="10.5703125" style="88" customWidth="1"/>
    <col min="1553" max="1553" width="10" style="88" bestFit="1" customWidth="1"/>
    <col min="1554" max="1791" width="9.140625" style="88"/>
    <col min="1792" max="1792" width="6.5703125" style="88" customWidth="1"/>
    <col min="1793" max="1793" width="28.85546875" style="88" customWidth="1"/>
    <col min="1794" max="1794" width="13" style="88" customWidth="1"/>
    <col min="1795" max="1795" width="28.140625" style="88" customWidth="1"/>
    <col min="1796" max="1796" width="35.28515625" style="88" bestFit="1" customWidth="1"/>
    <col min="1797" max="1797" width="15.140625" style="88" customWidth="1"/>
    <col min="1798" max="1798" width="12.42578125" style="88" customWidth="1"/>
    <col min="1799" max="1799" width="19.28515625" style="88" customWidth="1"/>
    <col min="1800" max="1800" width="15.7109375" style="88" customWidth="1"/>
    <col min="1801" max="1801" width="12.5703125" style="88" bestFit="1" customWidth="1"/>
    <col min="1802" max="1802" width="17.85546875" style="88" customWidth="1"/>
    <col min="1803" max="1803" width="12.28515625" style="88" customWidth="1"/>
    <col min="1804" max="1804" width="45" style="88" customWidth="1"/>
    <col min="1805" max="1805" width="15.5703125" style="88" customWidth="1"/>
    <col min="1806" max="1806" width="18.85546875" style="88" customWidth="1"/>
    <col min="1807" max="1807" width="12" style="88" customWidth="1"/>
    <col min="1808" max="1808" width="10.5703125" style="88" customWidth="1"/>
    <col min="1809" max="1809" width="10" style="88" bestFit="1" customWidth="1"/>
    <col min="1810" max="2047" width="9.140625" style="88"/>
    <col min="2048" max="2048" width="6.5703125" style="88" customWidth="1"/>
    <col min="2049" max="2049" width="28.85546875" style="88" customWidth="1"/>
    <col min="2050" max="2050" width="13" style="88" customWidth="1"/>
    <col min="2051" max="2051" width="28.140625" style="88" customWidth="1"/>
    <col min="2052" max="2052" width="35.28515625" style="88" bestFit="1" customWidth="1"/>
    <col min="2053" max="2053" width="15.140625" style="88" customWidth="1"/>
    <col min="2054" max="2054" width="12.42578125" style="88" customWidth="1"/>
    <col min="2055" max="2055" width="19.28515625" style="88" customWidth="1"/>
    <col min="2056" max="2056" width="15.7109375" style="88" customWidth="1"/>
    <col min="2057" max="2057" width="12.5703125" style="88" bestFit="1" customWidth="1"/>
    <col min="2058" max="2058" width="17.85546875" style="88" customWidth="1"/>
    <col min="2059" max="2059" width="12.28515625" style="88" customWidth="1"/>
    <col min="2060" max="2060" width="45" style="88" customWidth="1"/>
    <col min="2061" max="2061" width="15.5703125" style="88" customWidth="1"/>
    <col min="2062" max="2062" width="18.85546875" style="88" customWidth="1"/>
    <col min="2063" max="2063" width="12" style="88" customWidth="1"/>
    <col min="2064" max="2064" width="10.5703125" style="88" customWidth="1"/>
    <col min="2065" max="2065" width="10" style="88" bestFit="1" customWidth="1"/>
    <col min="2066" max="2303" width="9.140625" style="88"/>
    <col min="2304" max="2304" width="6.5703125" style="88" customWidth="1"/>
    <col min="2305" max="2305" width="28.85546875" style="88" customWidth="1"/>
    <col min="2306" max="2306" width="13" style="88" customWidth="1"/>
    <col min="2307" max="2307" width="28.140625" style="88" customWidth="1"/>
    <col min="2308" max="2308" width="35.28515625" style="88" bestFit="1" customWidth="1"/>
    <col min="2309" max="2309" width="15.140625" style="88" customWidth="1"/>
    <col min="2310" max="2310" width="12.42578125" style="88" customWidth="1"/>
    <col min="2311" max="2311" width="19.28515625" style="88" customWidth="1"/>
    <col min="2312" max="2312" width="15.7109375" style="88" customWidth="1"/>
    <col min="2313" max="2313" width="12.5703125" style="88" bestFit="1" customWidth="1"/>
    <col min="2314" max="2314" width="17.85546875" style="88" customWidth="1"/>
    <col min="2315" max="2315" width="12.28515625" style="88" customWidth="1"/>
    <col min="2316" max="2316" width="45" style="88" customWidth="1"/>
    <col min="2317" max="2317" width="15.5703125" style="88" customWidth="1"/>
    <col min="2318" max="2318" width="18.85546875" style="88" customWidth="1"/>
    <col min="2319" max="2319" width="12" style="88" customWidth="1"/>
    <col min="2320" max="2320" width="10.5703125" style="88" customWidth="1"/>
    <col min="2321" max="2321" width="10" style="88" bestFit="1" customWidth="1"/>
    <col min="2322" max="2559" width="9.140625" style="88"/>
    <col min="2560" max="2560" width="6.5703125" style="88" customWidth="1"/>
    <col min="2561" max="2561" width="28.85546875" style="88" customWidth="1"/>
    <col min="2562" max="2562" width="13" style="88" customWidth="1"/>
    <col min="2563" max="2563" width="28.140625" style="88" customWidth="1"/>
    <col min="2564" max="2564" width="35.28515625" style="88" bestFit="1" customWidth="1"/>
    <col min="2565" max="2565" width="15.140625" style="88" customWidth="1"/>
    <col min="2566" max="2566" width="12.42578125" style="88" customWidth="1"/>
    <col min="2567" max="2567" width="19.28515625" style="88" customWidth="1"/>
    <col min="2568" max="2568" width="15.7109375" style="88" customWidth="1"/>
    <col min="2569" max="2569" width="12.5703125" style="88" bestFit="1" customWidth="1"/>
    <col min="2570" max="2570" width="17.85546875" style="88" customWidth="1"/>
    <col min="2571" max="2571" width="12.28515625" style="88" customWidth="1"/>
    <col min="2572" max="2572" width="45" style="88" customWidth="1"/>
    <col min="2573" max="2573" width="15.5703125" style="88" customWidth="1"/>
    <col min="2574" max="2574" width="18.85546875" style="88" customWidth="1"/>
    <col min="2575" max="2575" width="12" style="88" customWidth="1"/>
    <col min="2576" max="2576" width="10.5703125" style="88" customWidth="1"/>
    <col min="2577" max="2577" width="10" style="88" bestFit="1" customWidth="1"/>
    <col min="2578" max="2815" width="9.140625" style="88"/>
    <col min="2816" max="2816" width="6.5703125" style="88" customWidth="1"/>
    <col min="2817" max="2817" width="28.85546875" style="88" customWidth="1"/>
    <col min="2818" max="2818" width="13" style="88" customWidth="1"/>
    <col min="2819" max="2819" width="28.140625" style="88" customWidth="1"/>
    <col min="2820" max="2820" width="35.28515625" style="88" bestFit="1" customWidth="1"/>
    <col min="2821" max="2821" width="15.140625" style="88" customWidth="1"/>
    <col min="2822" max="2822" width="12.42578125" style="88" customWidth="1"/>
    <col min="2823" max="2823" width="19.28515625" style="88" customWidth="1"/>
    <col min="2824" max="2824" width="15.7109375" style="88" customWidth="1"/>
    <col min="2825" max="2825" width="12.5703125" style="88" bestFit="1" customWidth="1"/>
    <col min="2826" max="2826" width="17.85546875" style="88" customWidth="1"/>
    <col min="2827" max="2827" width="12.28515625" style="88" customWidth="1"/>
    <col min="2828" max="2828" width="45" style="88" customWidth="1"/>
    <col min="2829" max="2829" width="15.5703125" style="88" customWidth="1"/>
    <col min="2830" max="2830" width="18.85546875" style="88" customWidth="1"/>
    <col min="2831" max="2831" width="12" style="88" customWidth="1"/>
    <col min="2832" max="2832" width="10.5703125" style="88" customWidth="1"/>
    <col min="2833" max="2833" width="10" style="88" bestFit="1" customWidth="1"/>
    <col min="2834" max="3071" width="9.140625" style="88"/>
    <col min="3072" max="3072" width="6.5703125" style="88" customWidth="1"/>
    <col min="3073" max="3073" width="28.85546875" style="88" customWidth="1"/>
    <col min="3074" max="3074" width="13" style="88" customWidth="1"/>
    <col min="3075" max="3075" width="28.140625" style="88" customWidth="1"/>
    <col min="3076" max="3076" width="35.28515625" style="88" bestFit="1" customWidth="1"/>
    <col min="3077" max="3077" width="15.140625" style="88" customWidth="1"/>
    <col min="3078" max="3078" width="12.42578125" style="88" customWidth="1"/>
    <col min="3079" max="3079" width="19.28515625" style="88" customWidth="1"/>
    <col min="3080" max="3080" width="15.7109375" style="88" customWidth="1"/>
    <col min="3081" max="3081" width="12.5703125" style="88" bestFit="1" customWidth="1"/>
    <col min="3082" max="3082" width="17.85546875" style="88" customWidth="1"/>
    <col min="3083" max="3083" width="12.28515625" style="88" customWidth="1"/>
    <col min="3084" max="3084" width="45" style="88" customWidth="1"/>
    <col min="3085" max="3085" width="15.5703125" style="88" customWidth="1"/>
    <col min="3086" max="3086" width="18.85546875" style="88" customWidth="1"/>
    <col min="3087" max="3087" width="12" style="88" customWidth="1"/>
    <col min="3088" max="3088" width="10.5703125" style="88" customWidth="1"/>
    <col min="3089" max="3089" width="10" style="88" bestFit="1" customWidth="1"/>
    <col min="3090" max="3327" width="9.140625" style="88"/>
    <col min="3328" max="3328" width="6.5703125" style="88" customWidth="1"/>
    <col min="3329" max="3329" width="28.85546875" style="88" customWidth="1"/>
    <col min="3330" max="3330" width="13" style="88" customWidth="1"/>
    <col min="3331" max="3331" width="28.140625" style="88" customWidth="1"/>
    <col min="3332" max="3332" width="35.28515625" style="88" bestFit="1" customWidth="1"/>
    <col min="3333" max="3333" width="15.140625" style="88" customWidth="1"/>
    <col min="3334" max="3334" width="12.42578125" style="88" customWidth="1"/>
    <col min="3335" max="3335" width="19.28515625" style="88" customWidth="1"/>
    <col min="3336" max="3336" width="15.7109375" style="88" customWidth="1"/>
    <col min="3337" max="3337" width="12.5703125" style="88" bestFit="1" customWidth="1"/>
    <col min="3338" max="3338" width="17.85546875" style="88" customWidth="1"/>
    <col min="3339" max="3339" width="12.28515625" style="88" customWidth="1"/>
    <col min="3340" max="3340" width="45" style="88" customWidth="1"/>
    <col min="3341" max="3341" width="15.5703125" style="88" customWidth="1"/>
    <col min="3342" max="3342" width="18.85546875" style="88" customWidth="1"/>
    <col min="3343" max="3343" width="12" style="88" customWidth="1"/>
    <col min="3344" max="3344" width="10.5703125" style="88" customWidth="1"/>
    <col min="3345" max="3345" width="10" style="88" bestFit="1" customWidth="1"/>
    <col min="3346" max="3583" width="9.140625" style="88"/>
    <col min="3584" max="3584" width="6.5703125" style="88" customWidth="1"/>
    <col min="3585" max="3585" width="28.85546875" style="88" customWidth="1"/>
    <col min="3586" max="3586" width="13" style="88" customWidth="1"/>
    <col min="3587" max="3587" width="28.140625" style="88" customWidth="1"/>
    <col min="3588" max="3588" width="35.28515625" style="88" bestFit="1" customWidth="1"/>
    <col min="3589" max="3589" width="15.140625" style="88" customWidth="1"/>
    <col min="3590" max="3590" width="12.42578125" style="88" customWidth="1"/>
    <col min="3591" max="3591" width="19.28515625" style="88" customWidth="1"/>
    <col min="3592" max="3592" width="15.7109375" style="88" customWidth="1"/>
    <col min="3593" max="3593" width="12.5703125" style="88" bestFit="1" customWidth="1"/>
    <col min="3594" max="3594" width="17.85546875" style="88" customWidth="1"/>
    <col min="3595" max="3595" width="12.28515625" style="88" customWidth="1"/>
    <col min="3596" max="3596" width="45" style="88" customWidth="1"/>
    <col min="3597" max="3597" width="15.5703125" style="88" customWidth="1"/>
    <col min="3598" max="3598" width="18.85546875" style="88" customWidth="1"/>
    <col min="3599" max="3599" width="12" style="88" customWidth="1"/>
    <col min="3600" max="3600" width="10.5703125" style="88" customWidth="1"/>
    <col min="3601" max="3601" width="10" style="88" bestFit="1" customWidth="1"/>
    <col min="3602" max="3839" width="9.140625" style="88"/>
    <col min="3840" max="3840" width="6.5703125" style="88" customWidth="1"/>
    <col min="3841" max="3841" width="28.85546875" style="88" customWidth="1"/>
    <col min="3842" max="3842" width="13" style="88" customWidth="1"/>
    <col min="3843" max="3843" width="28.140625" style="88" customWidth="1"/>
    <col min="3844" max="3844" width="35.28515625" style="88" bestFit="1" customWidth="1"/>
    <col min="3845" max="3845" width="15.140625" style="88" customWidth="1"/>
    <col min="3846" max="3846" width="12.42578125" style="88" customWidth="1"/>
    <col min="3847" max="3847" width="19.28515625" style="88" customWidth="1"/>
    <col min="3848" max="3848" width="15.7109375" style="88" customWidth="1"/>
    <col min="3849" max="3849" width="12.5703125" style="88" bestFit="1" customWidth="1"/>
    <col min="3850" max="3850" width="17.85546875" style="88" customWidth="1"/>
    <col min="3851" max="3851" width="12.28515625" style="88" customWidth="1"/>
    <col min="3852" max="3852" width="45" style="88" customWidth="1"/>
    <col min="3853" max="3853" width="15.5703125" style="88" customWidth="1"/>
    <col min="3854" max="3854" width="18.85546875" style="88" customWidth="1"/>
    <col min="3855" max="3855" width="12" style="88" customWidth="1"/>
    <col min="3856" max="3856" width="10.5703125" style="88" customWidth="1"/>
    <col min="3857" max="3857" width="10" style="88" bestFit="1" customWidth="1"/>
    <col min="3858" max="4095" width="9.140625" style="88"/>
    <col min="4096" max="4096" width="6.5703125" style="88" customWidth="1"/>
    <col min="4097" max="4097" width="28.85546875" style="88" customWidth="1"/>
    <col min="4098" max="4098" width="13" style="88" customWidth="1"/>
    <col min="4099" max="4099" width="28.140625" style="88" customWidth="1"/>
    <col min="4100" max="4100" width="35.28515625" style="88" bestFit="1" customWidth="1"/>
    <col min="4101" max="4101" width="15.140625" style="88" customWidth="1"/>
    <col min="4102" max="4102" width="12.42578125" style="88" customWidth="1"/>
    <col min="4103" max="4103" width="19.28515625" style="88" customWidth="1"/>
    <col min="4104" max="4104" width="15.7109375" style="88" customWidth="1"/>
    <col min="4105" max="4105" width="12.5703125" style="88" bestFit="1" customWidth="1"/>
    <col min="4106" max="4106" width="17.85546875" style="88" customWidth="1"/>
    <col min="4107" max="4107" width="12.28515625" style="88" customWidth="1"/>
    <col min="4108" max="4108" width="45" style="88" customWidth="1"/>
    <col min="4109" max="4109" width="15.5703125" style="88" customWidth="1"/>
    <col min="4110" max="4110" width="18.85546875" style="88" customWidth="1"/>
    <col min="4111" max="4111" width="12" style="88" customWidth="1"/>
    <col min="4112" max="4112" width="10.5703125" style="88" customWidth="1"/>
    <col min="4113" max="4113" width="10" style="88" bestFit="1" customWidth="1"/>
    <col min="4114" max="4351" width="9.140625" style="88"/>
    <col min="4352" max="4352" width="6.5703125" style="88" customWidth="1"/>
    <col min="4353" max="4353" width="28.85546875" style="88" customWidth="1"/>
    <col min="4354" max="4354" width="13" style="88" customWidth="1"/>
    <col min="4355" max="4355" width="28.140625" style="88" customWidth="1"/>
    <col min="4356" max="4356" width="35.28515625" style="88" bestFit="1" customWidth="1"/>
    <col min="4357" max="4357" width="15.140625" style="88" customWidth="1"/>
    <col min="4358" max="4358" width="12.42578125" style="88" customWidth="1"/>
    <col min="4359" max="4359" width="19.28515625" style="88" customWidth="1"/>
    <col min="4360" max="4360" width="15.7109375" style="88" customWidth="1"/>
    <col min="4361" max="4361" width="12.5703125" style="88" bestFit="1" customWidth="1"/>
    <col min="4362" max="4362" width="17.85546875" style="88" customWidth="1"/>
    <col min="4363" max="4363" width="12.28515625" style="88" customWidth="1"/>
    <col min="4364" max="4364" width="45" style="88" customWidth="1"/>
    <col min="4365" max="4365" width="15.5703125" style="88" customWidth="1"/>
    <col min="4366" max="4366" width="18.85546875" style="88" customWidth="1"/>
    <col min="4367" max="4367" width="12" style="88" customWidth="1"/>
    <col min="4368" max="4368" width="10.5703125" style="88" customWidth="1"/>
    <col min="4369" max="4369" width="10" style="88" bestFit="1" customWidth="1"/>
    <col min="4370" max="4607" width="9.140625" style="88"/>
    <col min="4608" max="4608" width="6.5703125" style="88" customWidth="1"/>
    <col min="4609" max="4609" width="28.85546875" style="88" customWidth="1"/>
    <col min="4610" max="4610" width="13" style="88" customWidth="1"/>
    <col min="4611" max="4611" width="28.140625" style="88" customWidth="1"/>
    <col min="4612" max="4612" width="35.28515625" style="88" bestFit="1" customWidth="1"/>
    <col min="4613" max="4613" width="15.140625" style="88" customWidth="1"/>
    <col min="4614" max="4614" width="12.42578125" style="88" customWidth="1"/>
    <col min="4615" max="4615" width="19.28515625" style="88" customWidth="1"/>
    <col min="4616" max="4616" width="15.7109375" style="88" customWidth="1"/>
    <col min="4617" max="4617" width="12.5703125" style="88" bestFit="1" customWidth="1"/>
    <col min="4618" max="4618" width="17.85546875" style="88" customWidth="1"/>
    <col min="4619" max="4619" width="12.28515625" style="88" customWidth="1"/>
    <col min="4620" max="4620" width="45" style="88" customWidth="1"/>
    <col min="4621" max="4621" width="15.5703125" style="88" customWidth="1"/>
    <col min="4622" max="4622" width="18.85546875" style="88" customWidth="1"/>
    <col min="4623" max="4623" width="12" style="88" customWidth="1"/>
    <col min="4624" max="4624" width="10.5703125" style="88" customWidth="1"/>
    <col min="4625" max="4625" width="10" style="88" bestFit="1" customWidth="1"/>
    <col min="4626" max="4863" width="9.140625" style="88"/>
    <col min="4864" max="4864" width="6.5703125" style="88" customWidth="1"/>
    <col min="4865" max="4865" width="28.85546875" style="88" customWidth="1"/>
    <col min="4866" max="4866" width="13" style="88" customWidth="1"/>
    <col min="4867" max="4867" width="28.140625" style="88" customWidth="1"/>
    <col min="4868" max="4868" width="35.28515625" style="88" bestFit="1" customWidth="1"/>
    <col min="4869" max="4869" width="15.140625" style="88" customWidth="1"/>
    <col min="4870" max="4870" width="12.42578125" style="88" customWidth="1"/>
    <col min="4871" max="4871" width="19.28515625" style="88" customWidth="1"/>
    <col min="4872" max="4872" width="15.7109375" style="88" customWidth="1"/>
    <col min="4873" max="4873" width="12.5703125" style="88" bestFit="1" customWidth="1"/>
    <col min="4874" max="4874" width="17.85546875" style="88" customWidth="1"/>
    <col min="4875" max="4875" width="12.28515625" style="88" customWidth="1"/>
    <col min="4876" max="4876" width="45" style="88" customWidth="1"/>
    <col min="4877" max="4877" width="15.5703125" style="88" customWidth="1"/>
    <col min="4878" max="4878" width="18.85546875" style="88" customWidth="1"/>
    <col min="4879" max="4879" width="12" style="88" customWidth="1"/>
    <col min="4880" max="4880" width="10.5703125" style="88" customWidth="1"/>
    <col min="4881" max="4881" width="10" style="88" bestFit="1" customWidth="1"/>
    <col min="4882" max="5119" width="9.140625" style="88"/>
    <col min="5120" max="5120" width="6.5703125" style="88" customWidth="1"/>
    <col min="5121" max="5121" width="28.85546875" style="88" customWidth="1"/>
    <col min="5122" max="5122" width="13" style="88" customWidth="1"/>
    <col min="5123" max="5123" width="28.140625" style="88" customWidth="1"/>
    <col min="5124" max="5124" width="35.28515625" style="88" bestFit="1" customWidth="1"/>
    <col min="5125" max="5125" width="15.140625" style="88" customWidth="1"/>
    <col min="5126" max="5126" width="12.42578125" style="88" customWidth="1"/>
    <col min="5127" max="5127" width="19.28515625" style="88" customWidth="1"/>
    <col min="5128" max="5128" width="15.7109375" style="88" customWidth="1"/>
    <col min="5129" max="5129" width="12.5703125" style="88" bestFit="1" customWidth="1"/>
    <col min="5130" max="5130" width="17.85546875" style="88" customWidth="1"/>
    <col min="5131" max="5131" width="12.28515625" style="88" customWidth="1"/>
    <col min="5132" max="5132" width="45" style="88" customWidth="1"/>
    <col min="5133" max="5133" width="15.5703125" style="88" customWidth="1"/>
    <col min="5134" max="5134" width="18.85546875" style="88" customWidth="1"/>
    <col min="5135" max="5135" width="12" style="88" customWidth="1"/>
    <col min="5136" max="5136" width="10.5703125" style="88" customWidth="1"/>
    <col min="5137" max="5137" width="10" style="88" bestFit="1" customWidth="1"/>
    <col min="5138" max="5375" width="9.140625" style="88"/>
    <col min="5376" max="5376" width="6.5703125" style="88" customWidth="1"/>
    <col min="5377" max="5377" width="28.85546875" style="88" customWidth="1"/>
    <col min="5378" max="5378" width="13" style="88" customWidth="1"/>
    <col min="5379" max="5379" width="28.140625" style="88" customWidth="1"/>
    <col min="5380" max="5380" width="35.28515625" style="88" bestFit="1" customWidth="1"/>
    <col min="5381" max="5381" width="15.140625" style="88" customWidth="1"/>
    <col min="5382" max="5382" width="12.42578125" style="88" customWidth="1"/>
    <col min="5383" max="5383" width="19.28515625" style="88" customWidth="1"/>
    <col min="5384" max="5384" width="15.7109375" style="88" customWidth="1"/>
    <col min="5385" max="5385" width="12.5703125" style="88" bestFit="1" customWidth="1"/>
    <col min="5386" max="5386" width="17.85546875" style="88" customWidth="1"/>
    <col min="5387" max="5387" width="12.28515625" style="88" customWidth="1"/>
    <col min="5388" max="5388" width="45" style="88" customWidth="1"/>
    <col min="5389" max="5389" width="15.5703125" style="88" customWidth="1"/>
    <col min="5390" max="5390" width="18.85546875" style="88" customWidth="1"/>
    <col min="5391" max="5391" width="12" style="88" customWidth="1"/>
    <col min="5392" max="5392" width="10.5703125" style="88" customWidth="1"/>
    <col min="5393" max="5393" width="10" style="88" bestFit="1" customWidth="1"/>
    <col min="5394" max="5631" width="9.140625" style="88"/>
    <col min="5632" max="5632" width="6.5703125" style="88" customWidth="1"/>
    <col min="5633" max="5633" width="28.85546875" style="88" customWidth="1"/>
    <col min="5634" max="5634" width="13" style="88" customWidth="1"/>
    <col min="5635" max="5635" width="28.140625" style="88" customWidth="1"/>
    <col min="5636" max="5636" width="35.28515625" style="88" bestFit="1" customWidth="1"/>
    <col min="5637" max="5637" width="15.140625" style="88" customWidth="1"/>
    <col min="5638" max="5638" width="12.42578125" style="88" customWidth="1"/>
    <col min="5639" max="5639" width="19.28515625" style="88" customWidth="1"/>
    <col min="5640" max="5640" width="15.7109375" style="88" customWidth="1"/>
    <col min="5641" max="5641" width="12.5703125" style="88" bestFit="1" customWidth="1"/>
    <col min="5642" max="5642" width="17.85546875" style="88" customWidth="1"/>
    <col min="5643" max="5643" width="12.28515625" style="88" customWidth="1"/>
    <col min="5644" max="5644" width="45" style="88" customWidth="1"/>
    <col min="5645" max="5645" width="15.5703125" style="88" customWidth="1"/>
    <col min="5646" max="5646" width="18.85546875" style="88" customWidth="1"/>
    <col min="5647" max="5647" width="12" style="88" customWidth="1"/>
    <col min="5648" max="5648" width="10.5703125" style="88" customWidth="1"/>
    <col min="5649" max="5649" width="10" style="88" bestFit="1" customWidth="1"/>
    <col min="5650" max="5887" width="9.140625" style="88"/>
    <col min="5888" max="5888" width="6.5703125" style="88" customWidth="1"/>
    <col min="5889" max="5889" width="28.85546875" style="88" customWidth="1"/>
    <col min="5890" max="5890" width="13" style="88" customWidth="1"/>
    <col min="5891" max="5891" width="28.140625" style="88" customWidth="1"/>
    <col min="5892" max="5892" width="35.28515625" style="88" bestFit="1" customWidth="1"/>
    <col min="5893" max="5893" width="15.140625" style="88" customWidth="1"/>
    <col min="5894" max="5894" width="12.42578125" style="88" customWidth="1"/>
    <col min="5895" max="5895" width="19.28515625" style="88" customWidth="1"/>
    <col min="5896" max="5896" width="15.7109375" style="88" customWidth="1"/>
    <col min="5897" max="5897" width="12.5703125" style="88" bestFit="1" customWidth="1"/>
    <col min="5898" max="5898" width="17.85546875" style="88" customWidth="1"/>
    <col min="5899" max="5899" width="12.28515625" style="88" customWidth="1"/>
    <col min="5900" max="5900" width="45" style="88" customWidth="1"/>
    <col min="5901" max="5901" width="15.5703125" style="88" customWidth="1"/>
    <col min="5902" max="5902" width="18.85546875" style="88" customWidth="1"/>
    <col min="5903" max="5903" width="12" style="88" customWidth="1"/>
    <col min="5904" max="5904" width="10.5703125" style="88" customWidth="1"/>
    <col min="5905" max="5905" width="10" style="88" bestFit="1" customWidth="1"/>
    <col min="5906" max="6143" width="9.140625" style="88"/>
    <col min="6144" max="6144" width="6.5703125" style="88" customWidth="1"/>
    <col min="6145" max="6145" width="28.85546875" style="88" customWidth="1"/>
    <col min="6146" max="6146" width="13" style="88" customWidth="1"/>
    <col min="6147" max="6147" width="28.140625" style="88" customWidth="1"/>
    <col min="6148" max="6148" width="35.28515625" style="88" bestFit="1" customWidth="1"/>
    <col min="6149" max="6149" width="15.140625" style="88" customWidth="1"/>
    <col min="6150" max="6150" width="12.42578125" style="88" customWidth="1"/>
    <col min="6151" max="6151" width="19.28515625" style="88" customWidth="1"/>
    <col min="6152" max="6152" width="15.7109375" style="88" customWidth="1"/>
    <col min="6153" max="6153" width="12.5703125" style="88" bestFit="1" customWidth="1"/>
    <col min="6154" max="6154" width="17.85546875" style="88" customWidth="1"/>
    <col min="6155" max="6155" width="12.28515625" style="88" customWidth="1"/>
    <col min="6156" max="6156" width="45" style="88" customWidth="1"/>
    <col min="6157" max="6157" width="15.5703125" style="88" customWidth="1"/>
    <col min="6158" max="6158" width="18.85546875" style="88" customWidth="1"/>
    <col min="6159" max="6159" width="12" style="88" customWidth="1"/>
    <col min="6160" max="6160" width="10.5703125" style="88" customWidth="1"/>
    <col min="6161" max="6161" width="10" style="88" bestFit="1" customWidth="1"/>
    <col min="6162" max="6399" width="9.140625" style="88"/>
    <col min="6400" max="6400" width="6.5703125" style="88" customWidth="1"/>
    <col min="6401" max="6401" width="28.85546875" style="88" customWidth="1"/>
    <col min="6402" max="6402" width="13" style="88" customWidth="1"/>
    <col min="6403" max="6403" width="28.140625" style="88" customWidth="1"/>
    <col min="6404" max="6404" width="35.28515625" style="88" bestFit="1" customWidth="1"/>
    <col min="6405" max="6405" width="15.140625" style="88" customWidth="1"/>
    <col min="6406" max="6406" width="12.42578125" style="88" customWidth="1"/>
    <col min="6407" max="6407" width="19.28515625" style="88" customWidth="1"/>
    <col min="6408" max="6408" width="15.7109375" style="88" customWidth="1"/>
    <col min="6409" max="6409" width="12.5703125" style="88" bestFit="1" customWidth="1"/>
    <col min="6410" max="6410" width="17.85546875" style="88" customWidth="1"/>
    <col min="6411" max="6411" width="12.28515625" style="88" customWidth="1"/>
    <col min="6412" max="6412" width="45" style="88" customWidth="1"/>
    <col min="6413" max="6413" width="15.5703125" style="88" customWidth="1"/>
    <col min="6414" max="6414" width="18.85546875" style="88" customWidth="1"/>
    <col min="6415" max="6415" width="12" style="88" customWidth="1"/>
    <col min="6416" max="6416" width="10.5703125" style="88" customWidth="1"/>
    <col min="6417" max="6417" width="10" style="88" bestFit="1" customWidth="1"/>
    <col min="6418" max="6655" width="9.140625" style="88"/>
    <col min="6656" max="6656" width="6.5703125" style="88" customWidth="1"/>
    <col min="6657" max="6657" width="28.85546875" style="88" customWidth="1"/>
    <col min="6658" max="6658" width="13" style="88" customWidth="1"/>
    <col min="6659" max="6659" width="28.140625" style="88" customWidth="1"/>
    <col min="6660" max="6660" width="35.28515625" style="88" bestFit="1" customWidth="1"/>
    <col min="6661" max="6661" width="15.140625" style="88" customWidth="1"/>
    <col min="6662" max="6662" width="12.42578125" style="88" customWidth="1"/>
    <col min="6663" max="6663" width="19.28515625" style="88" customWidth="1"/>
    <col min="6664" max="6664" width="15.7109375" style="88" customWidth="1"/>
    <col min="6665" max="6665" width="12.5703125" style="88" bestFit="1" customWidth="1"/>
    <col min="6666" max="6666" width="17.85546875" style="88" customWidth="1"/>
    <col min="6667" max="6667" width="12.28515625" style="88" customWidth="1"/>
    <col min="6668" max="6668" width="45" style="88" customWidth="1"/>
    <col min="6669" max="6669" width="15.5703125" style="88" customWidth="1"/>
    <col min="6670" max="6670" width="18.85546875" style="88" customWidth="1"/>
    <col min="6671" max="6671" width="12" style="88" customWidth="1"/>
    <col min="6672" max="6672" width="10.5703125" style="88" customWidth="1"/>
    <col min="6673" max="6673" width="10" style="88" bestFit="1" customWidth="1"/>
    <col min="6674" max="6911" width="9.140625" style="88"/>
    <col min="6912" max="6912" width="6.5703125" style="88" customWidth="1"/>
    <col min="6913" max="6913" width="28.85546875" style="88" customWidth="1"/>
    <col min="6914" max="6914" width="13" style="88" customWidth="1"/>
    <col min="6915" max="6915" width="28.140625" style="88" customWidth="1"/>
    <col min="6916" max="6916" width="35.28515625" style="88" bestFit="1" customWidth="1"/>
    <col min="6917" max="6917" width="15.140625" style="88" customWidth="1"/>
    <col min="6918" max="6918" width="12.42578125" style="88" customWidth="1"/>
    <col min="6919" max="6919" width="19.28515625" style="88" customWidth="1"/>
    <col min="6920" max="6920" width="15.7109375" style="88" customWidth="1"/>
    <col min="6921" max="6921" width="12.5703125" style="88" bestFit="1" customWidth="1"/>
    <col min="6922" max="6922" width="17.85546875" style="88" customWidth="1"/>
    <col min="6923" max="6923" width="12.28515625" style="88" customWidth="1"/>
    <col min="6924" max="6924" width="45" style="88" customWidth="1"/>
    <col min="6925" max="6925" width="15.5703125" style="88" customWidth="1"/>
    <col min="6926" max="6926" width="18.85546875" style="88" customWidth="1"/>
    <col min="6927" max="6927" width="12" style="88" customWidth="1"/>
    <col min="6928" max="6928" width="10.5703125" style="88" customWidth="1"/>
    <col min="6929" max="6929" width="10" style="88" bestFit="1" customWidth="1"/>
    <col min="6930" max="7167" width="9.140625" style="88"/>
    <col min="7168" max="7168" width="6.5703125" style="88" customWidth="1"/>
    <col min="7169" max="7169" width="28.85546875" style="88" customWidth="1"/>
    <col min="7170" max="7170" width="13" style="88" customWidth="1"/>
    <col min="7171" max="7171" width="28.140625" style="88" customWidth="1"/>
    <col min="7172" max="7172" width="35.28515625" style="88" bestFit="1" customWidth="1"/>
    <col min="7173" max="7173" width="15.140625" style="88" customWidth="1"/>
    <col min="7174" max="7174" width="12.42578125" style="88" customWidth="1"/>
    <col min="7175" max="7175" width="19.28515625" style="88" customWidth="1"/>
    <col min="7176" max="7176" width="15.7109375" style="88" customWidth="1"/>
    <col min="7177" max="7177" width="12.5703125" style="88" bestFit="1" customWidth="1"/>
    <col min="7178" max="7178" width="17.85546875" style="88" customWidth="1"/>
    <col min="7179" max="7179" width="12.28515625" style="88" customWidth="1"/>
    <col min="7180" max="7180" width="45" style="88" customWidth="1"/>
    <col min="7181" max="7181" width="15.5703125" style="88" customWidth="1"/>
    <col min="7182" max="7182" width="18.85546875" style="88" customWidth="1"/>
    <col min="7183" max="7183" width="12" style="88" customWidth="1"/>
    <col min="7184" max="7184" width="10.5703125" style="88" customWidth="1"/>
    <col min="7185" max="7185" width="10" style="88" bestFit="1" customWidth="1"/>
    <col min="7186" max="7423" width="9.140625" style="88"/>
    <col min="7424" max="7424" width="6.5703125" style="88" customWidth="1"/>
    <col min="7425" max="7425" width="28.85546875" style="88" customWidth="1"/>
    <col min="7426" max="7426" width="13" style="88" customWidth="1"/>
    <col min="7427" max="7427" width="28.140625" style="88" customWidth="1"/>
    <col min="7428" max="7428" width="35.28515625" style="88" bestFit="1" customWidth="1"/>
    <col min="7429" max="7429" width="15.140625" style="88" customWidth="1"/>
    <col min="7430" max="7430" width="12.42578125" style="88" customWidth="1"/>
    <col min="7431" max="7431" width="19.28515625" style="88" customWidth="1"/>
    <col min="7432" max="7432" width="15.7109375" style="88" customWidth="1"/>
    <col min="7433" max="7433" width="12.5703125" style="88" bestFit="1" customWidth="1"/>
    <col min="7434" max="7434" width="17.85546875" style="88" customWidth="1"/>
    <col min="7435" max="7435" width="12.28515625" style="88" customWidth="1"/>
    <col min="7436" max="7436" width="45" style="88" customWidth="1"/>
    <col min="7437" max="7437" width="15.5703125" style="88" customWidth="1"/>
    <col min="7438" max="7438" width="18.85546875" style="88" customWidth="1"/>
    <col min="7439" max="7439" width="12" style="88" customWidth="1"/>
    <col min="7440" max="7440" width="10.5703125" style="88" customWidth="1"/>
    <col min="7441" max="7441" width="10" style="88" bestFit="1" customWidth="1"/>
    <col min="7442" max="7679" width="9.140625" style="88"/>
    <col min="7680" max="7680" width="6.5703125" style="88" customWidth="1"/>
    <col min="7681" max="7681" width="28.85546875" style="88" customWidth="1"/>
    <col min="7682" max="7682" width="13" style="88" customWidth="1"/>
    <col min="7683" max="7683" width="28.140625" style="88" customWidth="1"/>
    <col min="7684" max="7684" width="35.28515625" style="88" bestFit="1" customWidth="1"/>
    <col min="7685" max="7685" width="15.140625" style="88" customWidth="1"/>
    <col min="7686" max="7686" width="12.42578125" style="88" customWidth="1"/>
    <col min="7687" max="7687" width="19.28515625" style="88" customWidth="1"/>
    <col min="7688" max="7688" width="15.7109375" style="88" customWidth="1"/>
    <col min="7689" max="7689" width="12.5703125" style="88" bestFit="1" customWidth="1"/>
    <col min="7690" max="7690" width="17.85546875" style="88" customWidth="1"/>
    <col min="7691" max="7691" width="12.28515625" style="88" customWidth="1"/>
    <col min="7692" max="7692" width="45" style="88" customWidth="1"/>
    <col min="7693" max="7693" width="15.5703125" style="88" customWidth="1"/>
    <col min="7694" max="7694" width="18.85546875" style="88" customWidth="1"/>
    <col min="7695" max="7695" width="12" style="88" customWidth="1"/>
    <col min="7696" max="7696" width="10.5703125" style="88" customWidth="1"/>
    <col min="7697" max="7697" width="10" style="88" bestFit="1" customWidth="1"/>
    <col min="7698" max="7935" width="9.140625" style="88"/>
    <col min="7936" max="7936" width="6.5703125" style="88" customWidth="1"/>
    <col min="7937" max="7937" width="28.85546875" style="88" customWidth="1"/>
    <col min="7938" max="7938" width="13" style="88" customWidth="1"/>
    <col min="7939" max="7939" width="28.140625" style="88" customWidth="1"/>
    <col min="7940" max="7940" width="35.28515625" style="88" bestFit="1" customWidth="1"/>
    <col min="7941" max="7941" width="15.140625" style="88" customWidth="1"/>
    <col min="7942" max="7942" width="12.42578125" style="88" customWidth="1"/>
    <col min="7943" max="7943" width="19.28515625" style="88" customWidth="1"/>
    <col min="7944" max="7944" width="15.7109375" style="88" customWidth="1"/>
    <col min="7945" max="7945" width="12.5703125" style="88" bestFit="1" customWidth="1"/>
    <col min="7946" max="7946" width="17.85546875" style="88" customWidth="1"/>
    <col min="7947" max="7947" width="12.28515625" style="88" customWidth="1"/>
    <col min="7948" max="7948" width="45" style="88" customWidth="1"/>
    <col min="7949" max="7949" width="15.5703125" style="88" customWidth="1"/>
    <col min="7950" max="7950" width="18.85546875" style="88" customWidth="1"/>
    <col min="7951" max="7951" width="12" style="88" customWidth="1"/>
    <col min="7952" max="7952" width="10.5703125" style="88" customWidth="1"/>
    <col min="7953" max="7953" width="10" style="88" bestFit="1" customWidth="1"/>
    <col min="7954" max="8191" width="9.140625" style="88"/>
    <col min="8192" max="8192" width="6.5703125" style="88" customWidth="1"/>
    <col min="8193" max="8193" width="28.85546875" style="88" customWidth="1"/>
    <col min="8194" max="8194" width="13" style="88" customWidth="1"/>
    <col min="8195" max="8195" width="28.140625" style="88" customWidth="1"/>
    <col min="8196" max="8196" width="35.28515625" style="88" bestFit="1" customWidth="1"/>
    <col min="8197" max="8197" width="15.140625" style="88" customWidth="1"/>
    <col min="8198" max="8198" width="12.42578125" style="88" customWidth="1"/>
    <col min="8199" max="8199" width="19.28515625" style="88" customWidth="1"/>
    <col min="8200" max="8200" width="15.7109375" style="88" customWidth="1"/>
    <col min="8201" max="8201" width="12.5703125" style="88" bestFit="1" customWidth="1"/>
    <col min="8202" max="8202" width="17.85546875" style="88" customWidth="1"/>
    <col min="8203" max="8203" width="12.28515625" style="88" customWidth="1"/>
    <col min="8204" max="8204" width="45" style="88" customWidth="1"/>
    <col min="8205" max="8205" width="15.5703125" style="88" customWidth="1"/>
    <col min="8206" max="8206" width="18.85546875" style="88" customWidth="1"/>
    <col min="8207" max="8207" width="12" style="88" customWidth="1"/>
    <col min="8208" max="8208" width="10.5703125" style="88" customWidth="1"/>
    <col min="8209" max="8209" width="10" style="88" bestFit="1" customWidth="1"/>
    <col min="8210" max="8447" width="9.140625" style="88"/>
    <col min="8448" max="8448" width="6.5703125" style="88" customWidth="1"/>
    <col min="8449" max="8449" width="28.85546875" style="88" customWidth="1"/>
    <col min="8450" max="8450" width="13" style="88" customWidth="1"/>
    <col min="8451" max="8451" width="28.140625" style="88" customWidth="1"/>
    <col min="8452" max="8452" width="35.28515625" style="88" bestFit="1" customWidth="1"/>
    <col min="8453" max="8453" width="15.140625" style="88" customWidth="1"/>
    <col min="8454" max="8454" width="12.42578125" style="88" customWidth="1"/>
    <col min="8455" max="8455" width="19.28515625" style="88" customWidth="1"/>
    <col min="8456" max="8456" width="15.7109375" style="88" customWidth="1"/>
    <col min="8457" max="8457" width="12.5703125" style="88" bestFit="1" customWidth="1"/>
    <col min="8458" max="8458" width="17.85546875" style="88" customWidth="1"/>
    <col min="8459" max="8459" width="12.28515625" style="88" customWidth="1"/>
    <col min="8460" max="8460" width="45" style="88" customWidth="1"/>
    <col min="8461" max="8461" width="15.5703125" style="88" customWidth="1"/>
    <col min="8462" max="8462" width="18.85546875" style="88" customWidth="1"/>
    <col min="8463" max="8463" width="12" style="88" customWidth="1"/>
    <col min="8464" max="8464" width="10.5703125" style="88" customWidth="1"/>
    <col min="8465" max="8465" width="10" style="88" bestFit="1" customWidth="1"/>
    <col min="8466" max="8703" width="9.140625" style="88"/>
    <col min="8704" max="8704" width="6.5703125" style="88" customWidth="1"/>
    <col min="8705" max="8705" width="28.85546875" style="88" customWidth="1"/>
    <col min="8706" max="8706" width="13" style="88" customWidth="1"/>
    <col min="8707" max="8707" width="28.140625" style="88" customWidth="1"/>
    <col min="8708" max="8708" width="35.28515625" style="88" bestFit="1" customWidth="1"/>
    <col min="8709" max="8709" width="15.140625" style="88" customWidth="1"/>
    <col min="8710" max="8710" width="12.42578125" style="88" customWidth="1"/>
    <col min="8711" max="8711" width="19.28515625" style="88" customWidth="1"/>
    <col min="8712" max="8712" width="15.7109375" style="88" customWidth="1"/>
    <col min="8713" max="8713" width="12.5703125" style="88" bestFit="1" customWidth="1"/>
    <col min="8714" max="8714" width="17.85546875" style="88" customWidth="1"/>
    <col min="8715" max="8715" width="12.28515625" style="88" customWidth="1"/>
    <col min="8716" max="8716" width="45" style="88" customWidth="1"/>
    <col min="8717" max="8717" width="15.5703125" style="88" customWidth="1"/>
    <col min="8718" max="8718" width="18.85546875" style="88" customWidth="1"/>
    <col min="8719" max="8719" width="12" style="88" customWidth="1"/>
    <col min="8720" max="8720" width="10.5703125" style="88" customWidth="1"/>
    <col min="8721" max="8721" width="10" style="88" bestFit="1" customWidth="1"/>
    <col min="8722" max="8959" width="9.140625" style="88"/>
    <col min="8960" max="8960" width="6.5703125" style="88" customWidth="1"/>
    <col min="8961" max="8961" width="28.85546875" style="88" customWidth="1"/>
    <col min="8962" max="8962" width="13" style="88" customWidth="1"/>
    <col min="8963" max="8963" width="28.140625" style="88" customWidth="1"/>
    <col min="8964" max="8964" width="35.28515625" style="88" bestFit="1" customWidth="1"/>
    <col min="8965" max="8965" width="15.140625" style="88" customWidth="1"/>
    <col min="8966" max="8966" width="12.42578125" style="88" customWidth="1"/>
    <col min="8967" max="8967" width="19.28515625" style="88" customWidth="1"/>
    <col min="8968" max="8968" width="15.7109375" style="88" customWidth="1"/>
    <col min="8969" max="8969" width="12.5703125" style="88" bestFit="1" customWidth="1"/>
    <col min="8970" max="8970" width="17.85546875" style="88" customWidth="1"/>
    <col min="8971" max="8971" width="12.28515625" style="88" customWidth="1"/>
    <col min="8972" max="8972" width="45" style="88" customWidth="1"/>
    <col min="8973" max="8973" width="15.5703125" style="88" customWidth="1"/>
    <col min="8974" max="8974" width="18.85546875" style="88" customWidth="1"/>
    <col min="8975" max="8975" width="12" style="88" customWidth="1"/>
    <col min="8976" max="8976" width="10.5703125" style="88" customWidth="1"/>
    <col min="8977" max="8977" width="10" style="88" bestFit="1" customWidth="1"/>
    <col min="8978" max="9215" width="9.140625" style="88"/>
    <col min="9216" max="9216" width="6.5703125" style="88" customWidth="1"/>
    <col min="9217" max="9217" width="28.85546875" style="88" customWidth="1"/>
    <col min="9218" max="9218" width="13" style="88" customWidth="1"/>
    <col min="9219" max="9219" width="28.140625" style="88" customWidth="1"/>
    <col min="9220" max="9220" width="35.28515625" style="88" bestFit="1" customWidth="1"/>
    <col min="9221" max="9221" width="15.140625" style="88" customWidth="1"/>
    <col min="9222" max="9222" width="12.42578125" style="88" customWidth="1"/>
    <col min="9223" max="9223" width="19.28515625" style="88" customWidth="1"/>
    <col min="9224" max="9224" width="15.7109375" style="88" customWidth="1"/>
    <col min="9225" max="9225" width="12.5703125" style="88" bestFit="1" customWidth="1"/>
    <col min="9226" max="9226" width="17.85546875" style="88" customWidth="1"/>
    <col min="9227" max="9227" width="12.28515625" style="88" customWidth="1"/>
    <col min="9228" max="9228" width="45" style="88" customWidth="1"/>
    <col min="9229" max="9229" width="15.5703125" style="88" customWidth="1"/>
    <col min="9230" max="9230" width="18.85546875" style="88" customWidth="1"/>
    <col min="9231" max="9231" width="12" style="88" customWidth="1"/>
    <col min="9232" max="9232" width="10.5703125" style="88" customWidth="1"/>
    <col min="9233" max="9233" width="10" style="88" bestFit="1" customWidth="1"/>
    <col min="9234" max="9471" width="9.140625" style="88"/>
    <col min="9472" max="9472" width="6.5703125" style="88" customWidth="1"/>
    <col min="9473" max="9473" width="28.85546875" style="88" customWidth="1"/>
    <col min="9474" max="9474" width="13" style="88" customWidth="1"/>
    <col min="9475" max="9475" width="28.140625" style="88" customWidth="1"/>
    <col min="9476" max="9476" width="35.28515625" style="88" bestFit="1" customWidth="1"/>
    <col min="9477" max="9477" width="15.140625" style="88" customWidth="1"/>
    <col min="9478" max="9478" width="12.42578125" style="88" customWidth="1"/>
    <col min="9479" max="9479" width="19.28515625" style="88" customWidth="1"/>
    <col min="9480" max="9480" width="15.7109375" style="88" customWidth="1"/>
    <col min="9481" max="9481" width="12.5703125" style="88" bestFit="1" customWidth="1"/>
    <col min="9482" max="9482" width="17.85546875" style="88" customWidth="1"/>
    <col min="9483" max="9483" width="12.28515625" style="88" customWidth="1"/>
    <col min="9484" max="9484" width="45" style="88" customWidth="1"/>
    <col min="9485" max="9485" width="15.5703125" style="88" customWidth="1"/>
    <col min="9486" max="9486" width="18.85546875" style="88" customWidth="1"/>
    <col min="9487" max="9487" width="12" style="88" customWidth="1"/>
    <col min="9488" max="9488" width="10.5703125" style="88" customWidth="1"/>
    <col min="9489" max="9489" width="10" style="88" bestFit="1" customWidth="1"/>
    <col min="9490" max="9727" width="9.140625" style="88"/>
    <col min="9728" max="9728" width="6.5703125" style="88" customWidth="1"/>
    <col min="9729" max="9729" width="28.85546875" style="88" customWidth="1"/>
    <col min="9730" max="9730" width="13" style="88" customWidth="1"/>
    <col min="9731" max="9731" width="28.140625" style="88" customWidth="1"/>
    <col min="9732" max="9732" width="35.28515625" style="88" bestFit="1" customWidth="1"/>
    <col min="9733" max="9733" width="15.140625" style="88" customWidth="1"/>
    <col min="9734" max="9734" width="12.42578125" style="88" customWidth="1"/>
    <col min="9735" max="9735" width="19.28515625" style="88" customWidth="1"/>
    <col min="9736" max="9736" width="15.7109375" style="88" customWidth="1"/>
    <col min="9737" max="9737" width="12.5703125" style="88" bestFit="1" customWidth="1"/>
    <col min="9738" max="9738" width="17.85546875" style="88" customWidth="1"/>
    <col min="9739" max="9739" width="12.28515625" style="88" customWidth="1"/>
    <col min="9740" max="9740" width="45" style="88" customWidth="1"/>
    <col min="9741" max="9741" width="15.5703125" style="88" customWidth="1"/>
    <col min="9742" max="9742" width="18.85546875" style="88" customWidth="1"/>
    <col min="9743" max="9743" width="12" style="88" customWidth="1"/>
    <col min="9744" max="9744" width="10.5703125" style="88" customWidth="1"/>
    <col min="9745" max="9745" width="10" style="88" bestFit="1" customWidth="1"/>
    <col min="9746" max="9983" width="9.140625" style="88"/>
    <col min="9984" max="9984" width="6.5703125" style="88" customWidth="1"/>
    <col min="9985" max="9985" width="28.85546875" style="88" customWidth="1"/>
    <col min="9986" max="9986" width="13" style="88" customWidth="1"/>
    <col min="9987" max="9987" width="28.140625" style="88" customWidth="1"/>
    <col min="9988" max="9988" width="35.28515625" style="88" bestFit="1" customWidth="1"/>
    <col min="9989" max="9989" width="15.140625" style="88" customWidth="1"/>
    <col min="9990" max="9990" width="12.42578125" style="88" customWidth="1"/>
    <col min="9991" max="9991" width="19.28515625" style="88" customWidth="1"/>
    <col min="9992" max="9992" width="15.7109375" style="88" customWidth="1"/>
    <col min="9993" max="9993" width="12.5703125" style="88" bestFit="1" customWidth="1"/>
    <col min="9994" max="9994" width="17.85546875" style="88" customWidth="1"/>
    <col min="9995" max="9995" width="12.28515625" style="88" customWidth="1"/>
    <col min="9996" max="9996" width="45" style="88" customWidth="1"/>
    <col min="9997" max="9997" width="15.5703125" style="88" customWidth="1"/>
    <col min="9998" max="9998" width="18.85546875" style="88" customWidth="1"/>
    <col min="9999" max="9999" width="12" style="88" customWidth="1"/>
    <col min="10000" max="10000" width="10.5703125" style="88" customWidth="1"/>
    <col min="10001" max="10001" width="10" style="88" bestFit="1" customWidth="1"/>
    <col min="10002" max="10239" width="9.140625" style="88"/>
    <col min="10240" max="10240" width="6.5703125" style="88" customWidth="1"/>
    <col min="10241" max="10241" width="28.85546875" style="88" customWidth="1"/>
    <col min="10242" max="10242" width="13" style="88" customWidth="1"/>
    <col min="10243" max="10243" width="28.140625" style="88" customWidth="1"/>
    <col min="10244" max="10244" width="35.28515625" style="88" bestFit="1" customWidth="1"/>
    <col min="10245" max="10245" width="15.140625" style="88" customWidth="1"/>
    <col min="10246" max="10246" width="12.42578125" style="88" customWidth="1"/>
    <col min="10247" max="10247" width="19.28515625" style="88" customWidth="1"/>
    <col min="10248" max="10248" width="15.7109375" style="88" customWidth="1"/>
    <col min="10249" max="10249" width="12.5703125" style="88" bestFit="1" customWidth="1"/>
    <col min="10250" max="10250" width="17.85546875" style="88" customWidth="1"/>
    <col min="10251" max="10251" width="12.28515625" style="88" customWidth="1"/>
    <col min="10252" max="10252" width="45" style="88" customWidth="1"/>
    <col min="10253" max="10253" width="15.5703125" style="88" customWidth="1"/>
    <col min="10254" max="10254" width="18.85546875" style="88" customWidth="1"/>
    <col min="10255" max="10255" width="12" style="88" customWidth="1"/>
    <col min="10256" max="10256" width="10.5703125" style="88" customWidth="1"/>
    <col min="10257" max="10257" width="10" style="88" bestFit="1" customWidth="1"/>
    <col min="10258" max="10495" width="9.140625" style="88"/>
    <col min="10496" max="10496" width="6.5703125" style="88" customWidth="1"/>
    <col min="10497" max="10497" width="28.85546875" style="88" customWidth="1"/>
    <col min="10498" max="10498" width="13" style="88" customWidth="1"/>
    <col min="10499" max="10499" width="28.140625" style="88" customWidth="1"/>
    <col min="10500" max="10500" width="35.28515625" style="88" bestFit="1" customWidth="1"/>
    <col min="10501" max="10501" width="15.140625" style="88" customWidth="1"/>
    <col min="10502" max="10502" width="12.42578125" style="88" customWidth="1"/>
    <col min="10503" max="10503" width="19.28515625" style="88" customWidth="1"/>
    <col min="10504" max="10504" width="15.7109375" style="88" customWidth="1"/>
    <col min="10505" max="10505" width="12.5703125" style="88" bestFit="1" customWidth="1"/>
    <col min="10506" max="10506" width="17.85546875" style="88" customWidth="1"/>
    <col min="10507" max="10507" width="12.28515625" style="88" customWidth="1"/>
    <col min="10508" max="10508" width="45" style="88" customWidth="1"/>
    <col min="10509" max="10509" width="15.5703125" style="88" customWidth="1"/>
    <col min="10510" max="10510" width="18.85546875" style="88" customWidth="1"/>
    <col min="10511" max="10511" width="12" style="88" customWidth="1"/>
    <col min="10512" max="10512" width="10.5703125" style="88" customWidth="1"/>
    <col min="10513" max="10513" width="10" style="88" bestFit="1" customWidth="1"/>
    <col min="10514" max="10751" width="9.140625" style="88"/>
    <col min="10752" max="10752" width="6.5703125" style="88" customWidth="1"/>
    <col min="10753" max="10753" width="28.85546875" style="88" customWidth="1"/>
    <col min="10754" max="10754" width="13" style="88" customWidth="1"/>
    <col min="10755" max="10755" width="28.140625" style="88" customWidth="1"/>
    <col min="10756" max="10756" width="35.28515625" style="88" bestFit="1" customWidth="1"/>
    <col min="10757" max="10757" width="15.140625" style="88" customWidth="1"/>
    <col min="10758" max="10758" width="12.42578125" style="88" customWidth="1"/>
    <col min="10759" max="10759" width="19.28515625" style="88" customWidth="1"/>
    <col min="10760" max="10760" width="15.7109375" style="88" customWidth="1"/>
    <col min="10761" max="10761" width="12.5703125" style="88" bestFit="1" customWidth="1"/>
    <col min="10762" max="10762" width="17.85546875" style="88" customWidth="1"/>
    <col min="10763" max="10763" width="12.28515625" style="88" customWidth="1"/>
    <col min="10764" max="10764" width="45" style="88" customWidth="1"/>
    <col min="10765" max="10765" width="15.5703125" style="88" customWidth="1"/>
    <col min="10766" max="10766" width="18.85546875" style="88" customWidth="1"/>
    <col min="10767" max="10767" width="12" style="88" customWidth="1"/>
    <col min="10768" max="10768" width="10.5703125" style="88" customWidth="1"/>
    <col min="10769" max="10769" width="10" style="88" bestFit="1" customWidth="1"/>
    <col min="10770" max="11007" width="9.140625" style="88"/>
    <col min="11008" max="11008" width="6.5703125" style="88" customWidth="1"/>
    <col min="11009" max="11009" width="28.85546875" style="88" customWidth="1"/>
    <col min="11010" max="11010" width="13" style="88" customWidth="1"/>
    <col min="11011" max="11011" width="28.140625" style="88" customWidth="1"/>
    <col min="11012" max="11012" width="35.28515625" style="88" bestFit="1" customWidth="1"/>
    <col min="11013" max="11013" width="15.140625" style="88" customWidth="1"/>
    <col min="11014" max="11014" width="12.42578125" style="88" customWidth="1"/>
    <col min="11015" max="11015" width="19.28515625" style="88" customWidth="1"/>
    <col min="11016" max="11016" width="15.7109375" style="88" customWidth="1"/>
    <col min="11017" max="11017" width="12.5703125" style="88" bestFit="1" customWidth="1"/>
    <col min="11018" max="11018" width="17.85546875" style="88" customWidth="1"/>
    <col min="11019" max="11019" width="12.28515625" style="88" customWidth="1"/>
    <col min="11020" max="11020" width="45" style="88" customWidth="1"/>
    <col min="11021" max="11021" width="15.5703125" style="88" customWidth="1"/>
    <col min="11022" max="11022" width="18.85546875" style="88" customWidth="1"/>
    <col min="11023" max="11023" width="12" style="88" customWidth="1"/>
    <col min="11024" max="11024" width="10.5703125" style="88" customWidth="1"/>
    <col min="11025" max="11025" width="10" style="88" bestFit="1" customWidth="1"/>
    <col min="11026" max="11263" width="9.140625" style="88"/>
    <col min="11264" max="11264" width="6.5703125" style="88" customWidth="1"/>
    <col min="11265" max="11265" width="28.85546875" style="88" customWidth="1"/>
    <col min="11266" max="11266" width="13" style="88" customWidth="1"/>
    <col min="11267" max="11267" width="28.140625" style="88" customWidth="1"/>
    <col min="11268" max="11268" width="35.28515625" style="88" bestFit="1" customWidth="1"/>
    <col min="11269" max="11269" width="15.140625" style="88" customWidth="1"/>
    <col min="11270" max="11270" width="12.42578125" style="88" customWidth="1"/>
    <col min="11271" max="11271" width="19.28515625" style="88" customWidth="1"/>
    <col min="11272" max="11272" width="15.7109375" style="88" customWidth="1"/>
    <col min="11273" max="11273" width="12.5703125" style="88" bestFit="1" customWidth="1"/>
    <col min="11274" max="11274" width="17.85546875" style="88" customWidth="1"/>
    <col min="11275" max="11275" width="12.28515625" style="88" customWidth="1"/>
    <col min="11276" max="11276" width="45" style="88" customWidth="1"/>
    <col min="11277" max="11277" width="15.5703125" style="88" customWidth="1"/>
    <col min="11278" max="11278" width="18.85546875" style="88" customWidth="1"/>
    <col min="11279" max="11279" width="12" style="88" customWidth="1"/>
    <col min="11280" max="11280" width="10.5703125" style="88" customWidth="1"/>
    <col min="11281" max="11281" width="10" style="88" bestFit="1" customWidth="1"/>
    <col min="11282" max="11519" width="9.140625" style="88"/>
    <col min="11520" max="11520" width="6.5703125" style="88" customWidth="1"/>
    <col min="11521" max="11521" width="28.85546875" style="88" customWidth="1"/>
    <col min="11522" max="11522" width="13" style="88" customWidth="1"/>
    <col min="11523" max="11523" width="28.140625" style="88" customWidth="1"/>
    <col min="11524" max="11524" width="35.28515625" style="88" bestFit="1" customWidth="1"/>
    <col min="11525" max="11525" width="15.140625" style="88" customWidth="1"/>
    <col min="11526" max="11526" width="12.42578125" style="88" customWidth="1"/>
    <col min="11527" max="11527" width="19.28515625" style="88" customWidth="1"/>
    <col min="11528" max="11528" width="15.7109375" style="88" customWidth="1"/>
    <col min="11529" max="11529" width="12.5703125" style="88" bestFit="1" customWidth="1"/>
    <col min="11530" max="11530" width="17.85546875" style="88" customWidth="1"/>
    <col min="11531" max="11531" width="12.28515625" style="88" customWidth="1"/>
    <col min="11532" max="11532" width="45" style="88" customWidth="1"/>
    <col min="11533" max="11533" width="15.5703125" style="88" customWidth="1"/>
    <col min="11534" max="11534" width="18.85546875" style="88" customWidth="1"/>
    <col min="11535" max="11535" width="12" style="88" customWidth="1"/>
    <col min="11536" max="11536" width="10.5703125" style="88" customWidth="1"/>
    <col min="11537" max="11537" width="10" style="88" bestFit="1" customWidth="1"/>
    <col min="11538" max="11775" width="9.140625" style="88"/>
    <col min="11776" max="11776" width="6.5703125" style="88" customWidth="1"/>
    <col min="11777" max="11777" width="28.85546875" style="88" customWidth="1"/>
    <col min="11778" max="11778" width="13" style="88" customWidth="1"/>
    <col min="11779" max="11779" width="28.140625" style="88" customWidth="1"/>
    <col min="11780" max="11780" width="35.28515625" style="88" bestFit="1" customWidth="1"/>
    <col min="11781" max="11781" width="15.140625" style="88" customWidth="1"/>
    <col min="11782" max="11782" width="12.42578125" style="88" customWidth="1"/>
    <col min="11783" max="11783" width="19.28515625" style="88" customWidth="1"/>
    <col min="11784" max="11784" width="15.7109375" style="88" customWidth="1"/>
    <col min="11785" max="11785" width="12.5703125" style="88" bestFit="1" customWidth="1"/>
    <col min="11786" max="11786" width="17.85546875" style="88" customWidth="1"/>
    <col min="11787" max="11787" width="12.28515625" style="88" customWidth="1"/>
    <col min="11788" max="11788" width="45" style="88" customWidth="1"/>
    <col min="11789" max="11789" width="15.5703125" style="88" customWidth="1"/>
    <col min="11790" max="11790" width="18.85546875" style="88" customWidth="1"/>
    <col min="11791" max="11791" width="12" style="88" customWidth="1"/>
    <col min="11792" max="11792" width="10.5703125" style="88" customWidth="1"/>
    <col min="11793" max="11793" width="10" style="88" bestFit="1" customWidth="1"/>
    <col min="11794" max="12031" width="9.140625" style="88"/>
    <col min="12032" max="12032" width="6.5703125" style="88" customWidth="1"/>
    <col min="12033" max="12033" width="28.85546875" style="88" customWidth="1"/>
    <col min="12034" max="12034" width="13" style="88" customWidth="1"/>
    <col min="12035" max="12035" width="28.140625" style="88" customWidth="1"/>
    <col min="12036" max="12036" width="35.28515625" style="88" bestFit="1" customWidth="1"/>
    <col min="12037" max="12037" width="15.140625" style="88" customWidth="1"/>
    <col min="12038" max="12038" width="12.42578125" style="88" customWidth="1"/>
    <col min="12039" max="12039" width="19.28515625" style="88" customWidth="1"/>
    <col min="12040" max="12040" width="15.7109375" style="88" customWidth="1"/>
    <col min="12041" max="12041" width="12.5703125" style="88" bestFit="1" customWidth="1"/>
    <col min="12042" max="12042" width="17.85546875" style="88" customWidth="1"/>
    <col min="12043" max="12043" width="12.28515625" style="88" customWidth="1"/>
    <col min="12044" max="12044" width="45" style="88" customWidth="1"/>
    <col min="12045" max="12045" width="15.5703125" style="88" customWidth="1"/>
    <col min="12046" max="12046" width="18.85546875" style="88" customWidth="1"/>
    <col min="12047" max="12047" width="12" style="88" customWidth="1"/>
    <col min="12048" max="12048" width="10.5703125" style="88" customWidth="1"/>
    <col min="12049" max="12049" width="10" style="88" bestFit="1" customWidth="1"/>
    <col min="12050" max="12287" width="9.140625" style="88"/>
    <col min="12288" max="12288" width="6.5703125" style="88" customWidth="1"/>
    <col min="12289" max="12289" width="28.85546875" style="88" customWidth="1"/>
    <col min="12290" max="12290" width="13" style="88" customWidth="1"/>
    <col min="12291" max="12291" width="28.140625" style="88" customWidth="1"/>
    <col min="12292" max="12292" width="35.28515625" style="88" bestFit="1" customWidth="1"/>
    <col min="12293" max="12293" width="15.140625" style="88" customWidth="1"/>
    <col min="12294" max="12294" width="12.42578125" style="88" customWidth="1"/>
    <col min="12295" max="12295" width="19.28515625" style="88" customWidth="1"/>
    <col min="12296" max="12296" width="15.7109375" style="88" customWidth="1"/>
    <col min="12297" max="12297" width="12.5703125" style="88" bestFit="1" customWidth="1"/>
    <col min="12298" max="12298" width="17.85546875" style="88" customWidth="1"/>
    <col min="12299" max="12299" width="12.28515625" style="88" customWidth="1"/>
    <col min="12300" max="12300" width="45" style="88" customWidth="1"/>
    <col min="12301" max="12301" width="15.5703125" style="88" customWidth="1"/>
    <col min="12302" max="12302" width="18.85546875" style="88" customWidth="1"/>
    <col min="12303" max="12303" width="12" style="88" customWidth="1"/>
    <col min="12304" max="12304" width="10.5703125" style="88" customWidth="1"/>
    <col min="12305" max="12305" width="10" style="88" bestFit="1" customWidth="1"/>
    <col min="12306" max="12543" width="9.140625" style="88"/>
    <col min="12544" max="12544" width="6.5703125" style="88" customWidth="1"/>
    <col min="12545" max="12545" width="28.85546875" style="88" customWidth="1"/>
    <col min="12546" max="12546" width="13" style="88" customWidth="1"/>
    <col min="12547" max="12547" width="28.140625" style="88" customWidth="1"/>
    <col min="12548" max="12548" width="35.28515625" style="88" bestFit="1" customWidth="1"/>
    <col min="12549" max="12549" width="15.140625" style="88" customWidth="1"/>
    <col min="12550" max="12550" width="12.42578125" style="88" customWidth="1"/>
    <col min="12551" max="12551" width="19.28515625" style="88" customWidth="1"/>
    <col min="12552" max="12552" width="15.7109375" style="88" customWidth="1"/>
    <col min="12553" max="12553" width="12.5703125" style="88" bestFit="1" customWidth="1"/>
    <col min="12554" max="12554" width="17.85546875" style="88" customWidth="1"/>
    <col min="12555" max="12555" width="12.28515625" style="88" customWidth="1"/>
    <col min="12556" max="12556" width="45" style="88" customWidth="1"/>
    <col min="12557" max="12557" width="15.5703125" style="88" customWidth="1"/>
    <col min="12558" max="12558" width="18.85546875" style="88" customWidth="1"/>
    <col min="12559" max="12559" width="12" style="88" customWidth="1"/>
    <col min="12560" max="12560" width="10.5703125" style="88" customWidth="1"/>
    <col min="12561" max="12561" width="10" style="88" bestFit="1" customWidth="1"/>
    <col min="12562" max="12799" width="9.140625" style="88"/>
    <col min="12800" max="12800" width="6.5703125" style="88" customWidth="1"/>
    <col min="12801" max="12801" width="28.85546875" style="88" customWidth="1"/>
    <col min="12802" max="12802" width="13" style="88" customWidth="1"/>
    <col min="12803" max="12803" width="28.140625" style="88" customWidth="1"/>
    <col min="12804" max="12804" width="35.28515625" style="88" bestFit="1" customWidth="1"/>
    <col min="12805" max="12805" width="15.140625" style="88" customWidth="1"/>
    <col min="12806" max="12806" width="12.42578125" style="88" customWidth="1"/>
    <col min="12807" max="12807" width="19.28515625" style="88" customWidth="1"/>
    <col min="12808" max="12808" width="15.7109375" style="88" customWidth="1"/>
    <col min="12809" max="12809" width="12.5703125" style="88" bestFit="1" customWidth="1"/>
    <col min="12810" max="12810" width="17.85546875" style="88" customWidth="1"/>
    <col min="12811" max="12811" width="12.28515625" style="88" customWidth="1"/>
    <col min="12812" max="12812" width="45" style="88" customWidth="1"/>
    <col min="12813" max="12813" width="15.5703125" style="88" customWidth="1"/>
    <col min="12814" max="12814" width="18.85546875" style="88" customWidth="1"/>
    <col min="12815" max="12815" width="12" style="88" customWidth="1"/>
    <col min="12816" max="12816" width="10.5703125" style="88" customWidth="1"/>
    <col min="12817" max="12817" width="10" style="88" bestFit="1" customWidth="1"/>
    <col min="12818" max="13055" width="9.140625" style="88"/>
    <col min="13056" max="13056" width="6.5703125" style="88" customWidth="1"/>
    <col min="13057" max="13057" width="28.85546875" style="88" customWidth="1"/>
    <col min="13058" max="13058" width="13" style="88" customWidth="1"/>
    <col min="13059" max="13059" width="28.140625" style="88" customWidth="1"/>
    <col min="13060" max="13060" width="35.28515625" style="88" bestFit="1" customWidth="1"/>
    <col min="13061" max="13061" width="15.140625" style="88" customWidth="1"/>
    <col min="13062" max="13062" width="12.42578125" style="88" customWidth="1"/>
    <col min="13063" max="13063" width="19.28515625" style="88" customWidth="1"/>
    <col min="13064" max="13064" width="15.7109375" style="88" customWidth="1"/>
    <col min="13065" max="13065" width="12.5703125" style="88" bestFit="1" customWidth="1"/>
    <col min="13066" max="13066" width="17.85546875" style="88" customWidth="1"/>
    <col min="13067" max="13067" width="12.28515625" style="88" customWidth="1"/>
    <col min="13068" max="13068" width="45" style="88" customWidth="1"/>
    <col min="13069" max="13069" width="15.5703125" style="88" customWidth="1"/>
    <col min="13070" max="13070" width="18.85546875" style="88" customWidth="1"/>
    <col min="13071" max="13071" width="12" style="88" customWidth="1"/>
    <col min="13072" max="13072" width="10.5703125" style="88" customWidth="1"/>
    <col min="13073" max="13073" width="10" style="88" bestFit="1" customWidth="1"/>
    <col min="13074" max="13311" width="9.140625" style="88"/>
    <col min="13312" max="13312" width="6.5703125" style="88" customWidth="1"/>
    <col min="13313" max="13313" width="28.85546875" style="88" customWidth="1"/>
    <col min="13314" max="13314" width="13" style="88" customWidth="1"/>
    <col min="13315" max="13315" width="28.140625" style="88" customWidth="1"/>
    <col min="13316" max="13316" width="35.28515625" style="88" bestFit="1" customWidth="1"/>
    <col min="13317" max="13317" width="15.140625" style="88" customWidth="1"/>
    <col min="13318" max="13318" width="12.42578125" style="88" customWidth="1"/>
    <col min="13319" max="13319" width="19.28515625" style="88" customWidth="1"/>
    <col min="13320" max="13320" width="15.7109375" style="88" customWidth="1"/>
    <col min="13321" max="13321" width="12.5703125" style="88" bestFit="1" customWidth="1"/>
    <col min="13322" max="13322" width="17.85546875" style="88" customWidth="1"/>
    <col min="13323" max="13323" width="12.28515625" style="88" customWidth="1"/>
    <col min="13324" max="13324" width="45" style="88" customWidth="1"/>
    <col min="13325" max="13325" width="15.5703125" style="88" customWidth="1"/>
    <col min="13326" max="13326" width="18.85546875" style="88" customWidth="1"/>
    <col min="13327" max="13327" width="12" style="88" customWidth="1"/>
    <col min="13328" max="13328" width="10.5703125" style="88" customWidth="1"/>
    <col min="13329" max="13329" width="10" style="88" bestFit="1" customWidth="1"/>
    <col min="13330" max="13567" width="9.140625" style="88"/>
    <col min="13568" max="13568" width="6.5703125" style="88" customWidth="1"/>
    <col min="13569" max="13569" width="28.85546875" style="88" customWidth="1"/>
    <col min="13570" max="13570" width="13" style="88" customWidth="1"/>
    <col min="13571" max="13571" width="28.140625" style="88" customWidth="1"/>
    <col min="13572" max="13572" width="35.28515625" style="88" bestFit="1" customWidth="1"/>
    <col min="13573" max="13573" width="15.140625" style="88" customWidth="1"/>
    <col min="13574" max="13574" width="12.42578125" style="88" customWidth="1"/>
    <col min="13575" max="13575" width="19.28515625" style="88" customWidth="1"/>
    <col min="13576" max="13576" width="15.7109375" style="88" customWidth="1"/>
    <col min="13577" max="13577" width="12.5703125" style="88" bestFit="1" customWidth="1"/>
    <col min="13578" max="13578" width="17.85546875" style="88" customWidth="1"/>
    <col min="13579" max="13579" width="12.28515625" style="88" customWidth="1"/>
    <col min="13580" max="13580" width="45" style="88" customWidth="1"/>
    <col min="13581" max="13581" width="15.5703125" style="88" customWidth="1"/>
    <col min="13582" max="13582" width="18.85546875" style="88" customWidth="1"/>
    <col min="13583" max="13583" width="12" style="88" customWidth="1"/>
    <col min="13584" max="13584" width="10.5703125" style="88" customWidth="1"/>
    <col min="13585" max="13585" width="10" style="88" bestFit="1" customWidth="1"/>
    <col min="13586" max="13823" width="9.140625" style="88"/>
    <col min="13824" max="13824" width="6.5703125" style="88" customWidth="1"/>
    <col min="13825" max="13825" width="28.85546875" style="88" customWidth="1"/>
    <col min="13826" max="13826" width="13" style="88" customWidth="1"/>
    <col min="13827" max="13827" width="28.140625" style="88" customWidth="1"/>
    <col min="13828" max="13828" width="35.28515625" style="88" bestFit="1" customWidth="1"/>
    <col min="13829" max="13829" width="15.140625" style="88" customWidth="1"/>
    <col min="13830" max="13830" width="12.42578125" style="88" customWidth="1"/>
    <col min="13831" max="13831" width="19.28515625" style="88" customWidth="1"/>
    <col min="13832" max="13832" width="15.7109375" style="88" customWidth="1"/>
    <col min="13833" max="13833" width="12.5703125" style="88" bestFit="1" customWidth="1"/>
    <col min="13834" max="13834" width="17.85546875" style="88" customWidth="1"/>
    <col min="13835" max="13835" width="12.28515625" style="88" customWidth="1"/>
    <col min="13836" max="13836" width="45" style="88" customWidth="1"/>
    <col min="13837" max="13837" width="15.5703125" style="88" customWidth="1"/>
    <col min="13838" max="13838" width="18.85546875" style="88" customWidth="1"/>
    <col min="13839" max="13839" width="12" style="88" customWidth="1"/>
    <col min="13840" max="13840" width="10.5703125" style="88" customWidth="1"/>
    <col min="13841" max="13841" width="10" style="88" bestFit="1" customWidth="1"/>
    <col min="13842" max="14079" width="9.140625" style="88"/>
    <col min="14080" max="14080" width="6.5703125" style="88" customWidth="1"/>
    <col min="14081" max="14081" width="28.85546875" style="88" customWidth="1"/>
    <col min="14082" max="14082" width="13" style="88" customWidth="1"/>
    <col min="14083" max="14083" width="28.140625" style="88" customWidth="1"/>
    <col min="14084" max="14084" width="35.28515625" style="88" bestFit="1" customWidth="1"/>
    <col min="14085" max="14085" width="15.140625" style="88" customWidth="1"/>
    <col min="14086" max="14086" width="12.42578125" style="88" customWidth="1"/>
    <col min="14087" max="14087" width="19.28515625" style="88" customWidth="1"/>
    <col min="14088" max="14088" width="15.7109375" style="88" customWidth="1"/>
    <col min="14089" max="14089" width="12.5703125" style="88" bestFit="1" customWidth="1"/>
    <col min="14090" max="14090" width="17.85546875" style="88" customWidth="1"/>
    <col min="14091" max="14091" width="12.28515625" style="88" customWidth="1"/>
    <col min="14092" max="14092" width="45" style="88" customWidth="1"/>
    <col min="14093" max="14093" width="15.5703125" style="88" customWidth="1"/>
    <col min="14094" max="14094" width="18.85546875" style="88" customWidth="1"/>
    <col min="14095" max="14095" width="12" style="88" customWidth="1"/>
    <col min="14096" max="14096" width="10.5703125" style="88" customWidth="1"/>
    <col min="14097" max="14097" width="10" style="88" bestFit="1" customWidth="1"/>
    <col min="14098" max="14335" width="9.140625" style="88"/>
    <col min="14336" max="14336" width="6.5703125" style="88" customWidth="1"/>
    <col min="14337" max="14337" width="28.85546875" style="88" customWidth="1"/>
    <col min="14338" max="14338" width="13" style="88" customWidth="1"/>
    <col min="14339" max="14339" width="28.140625" style="88" customWidth="1"/>
    <col min="14340" max="14340" width="35.28515625" style="88" bestFit="1" customWidth="1"/>
    <col min="14341" max="14341" width="15.140625" style="88" customWidth="1"/>
    <col min="14342" max="14342" width="12.42578125" style="88" customWidth="1"/>
    <col min="14343" max="14343" width="19.28515625" style="88" customWidth="1"/>
    <col min="14344" max="14344" width="15.7109375" style="88" customWidth="1"/>
    <col min="14345" max="14345" width="12.5703125" style="88" bestFit="1" customWidth="1"/>
    <col min="14346" max="14346" width="17.85546875" style="88" customWidth="1"/>
    <col min="14347" max="14347" width="12.28515625" style="88" customWidth="1"/>
    <col min="14348" max="14348" width="45" style="88" customWidth="1"/>
    <col min="14349" max="14349" width="15.5703125" style="88" customWidth="1"/>
    <col min="14350" max="14350" width="18.85546875" style="88" customWidth="1"/>
    <col min="14351" max="14351" width="12" style="88" customWidth="1"/>
    <col min="14352" max="14352" width="10.5703125" style="88" customWidth="1"/>
    <col min="14353" max="14353" width="10" style="88" bestFit="1" customWidth="1"/>
    <col min="14354" max="14591" width="9.140625" style="88"/>
    <col min="14592" max="14592" width="6.5703125" style="88" customWidth="1"/>
    <col min="14593" max="14593" width="28.85546875" style="88" customWidth="1"/>
    <col min="14594" max="14594" width="13" style="88" customWidth="1"/>
    <col min="14595" max="14595" width="28.140625" style="88" customWidth="1"/>
    <col min="14596" max="14596" width="35.28515625" style="88" bestFit="1" customWidth="1"/>
    <col min="14597" max="14597" width="15.140625" style="88" customWidth="1"/>
    <col min="14598" max="14598" width="12.42578125" style="88" customWidth="1"/>
    <col min="14599" max="14599" width="19.28515625" style="88" customWidth="1"/>
    <col min="14600" max="14600" width="15.7109375" style="88" customWidth="1"/>
    <col min="14601" max="14601" width="12.5703125" style="88" bestFit="1" customWidth="1"/>
    <col min="14602" max="14602" width="17.85546875" style="88" customWidth="1"/>
    <col min="14603" max="14603" width="12.28515625" style="88" customWidth="1"/>
    <col min="14604" max="14604" width="45" style="88" customWidth="1"/>
    <col min="14605" max="14605" width="15.5703125" style="88" customWidth="1"/>
    <col min="14606" max="14606" width="18.85546875" style="88" customWidth="1"/>
    <col min="14607" max="14607" width="12" style="88" customWidth="1"/>
    <col min="14608" max="14608" width="10.5703125" style="88" customWidth="1"/>
    <col min="14609" max="14609" width="10" style="88" bestFit="1" customWidth="1"/>
    <col min="14610" max="14847" width="9.140625" style="88"/>
    <col min="14848" max="14848" width="6.5703125" style="88" customWidth="1"/>
    <col min="14849" max="14849" width="28.85546875" style="88" customWidth="1"/>
    <col min="14850" max="14850" width="13" style="88" customWidth="1"/>
    <col min="14851" max="14851" width="28.140625" style="88" customWidth="1"/>
    <col min="14852" max="14852" width="35.28515625" style="88" bestFit="1" customWidth="1"/>
    <col min="14853" max="14853" width="15.140625" style="88" customWidth="1"/>
    <col min="14854" max="14854" width="12.42578125" style="88" customWidth="1"/>
    <col min="14855" max="14855" width="19.28515625" style="88" customWidth="1"/>
    <col min="14856" max="14856" width="15.7109375" style="88" customWidth="1"/>
    <col min="14857" max="14857" width="12.5703125" style="88" bestFit="1" customWidth="1"/>
    <col min="14858" max="14858" width="17.85546875" style="88" customWidth="1"/>
    <col min="14859" max="14859" width="12.28515625" style="88" customWidth="1"/>
    <col min="14860" max="14860" width="45" style="88" customWidth="1"/>
    <col min="14861" max="14861" width="15.5703125" style="88" customWidth="1"/>
    <col min="14862" max="14862" width="18.85546875" style="88" customWidth="1"/>
    <col min="14863" max="14863" width="12" style="88" customWidth="1"/>
    <col min="14864" max="14864" width="10.5703125" style="88" customWidth="1"/>
    <col min="14865" max="14865" width="10" style="88" bestFit="1" customWidth="1"/>
    <col min="14866" max="15103" width="9.140625" style="88"/>
    <col min="15104" max="15104" width="6.5703125" style="88" customWidth="1"/>
    <col min="15105" max="15105" width="28.85546875" style="88" customWidth="1"/>
    <col min="15106" max="15106" width="13" style="88" customWidth="1"/>
    <col min="15107" max="15107" width="28.140625" style="88" customWidth="1"/>
    <col min="15108" max="15108" width="35.28515625" style="88" bestFit="1" customWidth="1"/>
    <col min="15109" max="15109" width="15.140625" style="88" customWidth="1"/>
    <col min="15110" max="15110" width="12.42578125" style="88" customWidth="1"/>
    <col min="15111" max="15111" width="19.28515625" style="88" customWidth="1"/>
    <col min="15112" max="15112" width="15.7109375" style="88" customWidth="1"/>
    <col min="15113" max="15113" width="12.5703125" style="88" bestFit="1" customWidth="1"/>
    <col min="15114" max="15114" width="17.85546875" style="88" customWidth="1"/>
    <col min="15115" max="15115" width="12.28515625" style="88" customWidth="1"/>
    <col min="15116" max="15116" width="45" style="88" customWidth="1"/>
    <col min="15117" max="15117" width="15.5703125" style="88" customWidth="1"/>
    <col min="15118" max="15118" width="18.85546875" style="88" customWidth="1"/>
    <col min="15119" max="15119" width="12" style="88" customWidth="1"/>
    <col min="15120" max="15120" width="10.5703125" style="88" customWidth="1"/>
    <col min="15121" max="15121" width="10" style="88" bestFit="1" customWidth="1"/>
    <col min="15122" max="15359" width="9.140625" style="88"/>
    <col min="15360" max="15360" width="6.5703125" style="88" customWidth="1"/>
    <col min="15361" max="15361" width="28.85546875" style="88" customWidth="1"/>
    <col min="15362" max="15362" width="13" style="88" customWidth="1"/>
    <col min="15363" max="15363" width="28.140625" style="88" customWidth="1"/>
    <col min="15364" max="15364" width="35.28515625" style="88" bestFit="1" customWidth="1"/>
    <col min="15365" max="15365" width="15.140625" style="88" customWidth="1"/>
    <col min="15366" max="15366" width="12.42578125" style="88" customWidth="1"/>
    <col min="15367" max="15367" width="19.28515625" style="88" customWidth="1"/>
    <col min="15368" max="15368" width="15.7109375" style="88" customWidth="1"/>
    <col min="15369" max="15369" width="12.5703125" style="88" bestFit="1" customWidth="1"/>
    <col min="15370" max="15370" width="17.85546875" style="88" customWidth="1"/>
    <col min="15371" max="15371" width="12.28515625" style="88" customWidth="1"/>
    <col min="15372" max="15372" width="45" style="88" customWidth="1"/>
    <col min="15373" max="15373" width="15.5703125" style="88" customWidth="1"/>
    <col min="15374" max="15374" width="18.85546875" style="88" customWidth="1"/>
    <col min="15375" max="15375" width="12" style="88" customWidth="1"/>
    <col min="15376" max="15376" width="10.5703125" style="88" customWidth="1"/>
    <col min="15377" max="15377" width="10" style="88" bestFit="1" customWidth="1"/>
    <col min="15378" max="15615" width="9.140625" style="88"/>
    <col min="15616" max="15616" width="6.5703125" style="88" customWidth="1"/>
    <col min="15617" max="15617" width="28.85546875" style="88" customWidth="1"/>
    <col min="15618" max="15618" width="13" style="88" customWidth="1"/>
    <col min="15619" max="15619" width="28.140625" style="88" customWidth="1"/>
    <col min="15620" max="15620" width="35.28515625" style="88" bestFit="1" customWidth="1"/>
    <col min="15621" max="15621" width="15.140625" style="88" customWidth="1"/>
    <col min="15622" max="15622" width="12.42578125" style="88" customWidth="1"/>
    <col min="15623" max="15623" width="19.28515625" style="88" customWidth="1"/>
    <col min="15624" max="15624" width="15.7109375" style="88" customWidth="1"/>
    <col min="15625" max="15625" width="12.5703125" style="88" bestFit="1" customWidth="1"/>
    <col min="15626" max="15626" width="17.85546875" style="88" customWidth="1"/>
    <col min="15627" max="15627" width="12.28515625" style="88" customWidth="1"/>
    <col min="15628" max="15628" width="45" style="88" customWidth="1"/>
    <col min="15629" max="15629" width="15.5703125" style="88" customWidth="1"/>
    <col min="15630" max="15630" width="18.85546875" style="88" customWidth="1"/>
    <col min="15631" max="15631" width="12" style="88" customWidth="1"/>
    <col min="15632" max="15632" width="10.5703125" style="88" customWidth="1"/>
    <col min="15633" max="15633" width="10" style="88" bestFit="1" customWidth="1"/>
    <col min="15634" max="15871" width="9.140625" style="88"/>
    <col min="15872" max="15872" width="6.5703125" style="88" customWidth="1"/>
    <col min="15873" max="15873" width="28.85546875" style="88" customWidth="1"/>
    <col min="15874" max="15874" width="13" style="88" customWidth="1"/>
    <col min="15875" max="15875" width="28.140625" style="88" customWidth="1"/>
    <col min="15876" max="15876" width="35.28515625" style="88" bestFit="1" customWidth="1"/>
    <col min="15877" max="15877" width="15.140625" style="88" customWidth="1"/>
    <col min="15878" max="15878" width="12.42578125" style="88" customWidth="1"/>
    <col min="15879" max="15879" width="19.28515625" style="88" customWidth="1"/>
    <col min="15880" max="15880" width="15.7109375" style="88" customWidth="1"/>
    <col min="15881" max="15881" width="12.5703125" style="88" bestFit="1" customWidth="1"/>
    <col min="15882" max="15882" width="17.85546875" style="88" customWidth="1"/>
    <col min="15883" max="15883" width="12.28515625" style="88" customWidth="1"/>
    <col min="15884" max="15884" width="45" style="88" customWidth="1"/>
    <col min="15885" max="15885" width="15.5703125" style="88" customWidth="1"/>
    <col min="15886" max="15886" width="18.85546875" style="88" customWidth="1"/>
    <col min="15887" max="15887" width="12" style="88" customWidth="1"/>
    <col min="15888" max="15888" width="10.5703125" style="88" customWidth="1"/>
    <col min="15889" max="15889" width="10" style="88" bestFit="1" customWidth="1"/>
    <col min="15890" max="16127" width="9.140625" style="88"/>
    <col min="16128" max="16128" width="6.5703125" style="88" customWidth="1"/>
    <col min="16129" max="16129" width="28.85546875" style="88" customWidth="1"/>
    <col min="16130" max="16130" width="13" style="88" customWidth="1"/>
    <col min="16131" max="16131" width="28.140625" style="88" customWidth="1"/>
    <col min="16132" max="16132" width="35.28515625" style="88" bestFit="1" customWidth="1"/>
    <col min="16133" max="16133" width="15.140625" style="88" customWidth="1"/>
    <col min="16134" max="16134" width="12.42578125" style="88" customWidth="1"/>
    <col min="16135" max="16135" width="19.28515625" style="88" customWidth="1"/>
    <col min="16136" max="16136" width="15.7109375" style="88" customWidth="1"/>
    <col min="16137" max="16137" width="12.5703125" style="88" bestFit="1" customWidth="1"/>
    <col min="16138" max="16138" width="17.85546875" style="88" customWidth="1"/>
    <col min="16139" max="16139" width="12.28515625" style="88" customWidth="1"/>
    <col min="16140" max="16140" width="45" style="88" customWidth="1"/>
    <col min="16141" max="16141" width="15.5703125" style="88" customWidth="1"/>
    <col min="16142" max="16142" width="18.85546875" style="88" customWidth="1"/>
    <col min="16143" max="16143" width="12" style="88" customWidth="1"/>
    <col min="16144" max="16144" width="10.5703125" style="88" customWidth="1"/>
    <col min="16145" max="16145" width="10" style="88" bestFit="1" customWidth="1"/>
    <col min="16146" max="16384" width="9.140625" style="88"/>
  </cols>
  <sheetData>
    <row r="1" spans="1:21" ht="23.25" x14ac:dyDescent="0.35">
      <c r="O1" s="84"/>
    </row>
    <row r="2" spans="1:21" s="80" customFormat="1" ht="18.75" x14ac:dyDescent="0.3">
      <c r="A2" s="384" t="s">
        <v>71</v>
      </c>
      <c r="B2" s="384"/>
      <c r="C2" s="384"/>
      <c r="D2" s="384"/>
      <c r="E2" s="384"/>
      <c r="F2" s="384"/>
      <c r="G2" s="384"/>
      <c r="H2" s="384"/>
      <c r="I2" s="384"/>
      <c r="J2" s="384"/>
      <c r="K2" s="384"/>
      <c r="L2" s="384"/>
      <c r="M2" s="79"/>
      <c r="N2" s="79"/>
      <c r="O2" s="79"/>
      <c r="P2" s="79"/>
      <c r="Q2" s="79"/>
    </row>
    <row r="3" spans="1:21" s="80" customFormat="1" ht="18.75" customHeight="1" x14ac:dyDescent="0.3">
      <c r="A3" s="385" t="s">
        <v>267</v>
      </c>
      <c r="B3" s="385"/>
      <c r="C3" s="385"/>
      <c r="D3" s="385"/>
      <c r="E3" s="385"/>
      <c r="F3" s="385"/>
      <c r="G3" s="385"/>
      <c r="H3" s="385"/>
      <c r="I3" s="385"/>
      <c r="J3" s="385"/>
      <c r="K3" s="385"/>
      <c r="L3" s="385"/>
      <c r="M3" s="81"/>
      <c r="N3" s="81" t="s">
        <v>70</v>
      </c>
      <c r="O3" s="81"/>
      <c r="P3" s="81"/>
      <c r="Q3" s="81"/>
    </row>
    <row r="4" spans="1:21" s="142" customFormat="1" ht="23.25" x14ac:dyDescent="0.35">
      <c r="A4" s="82"/>
      <c r="B4" s="82"/>
      <c r="C4" s="201"/>
      <c r="D4" s="82"/>
      <c r="E4" s="80"/>
      <c r="F4" s="95"/>
      <c r="G4" s="83"/>
      <c r="H4" s="84"/>
      <c r="I4" s="84"/>
      <c r="J4" s="84"/>
      <c r="K4" s="161"/>
      <c r="L4" s="84"/>
      <c r="M4" s="84"/>
      <c r="N4" s="84"/>
      <c r="O4" s="84"/>
      <c r="P4" s="84"/>
      <c r="Q4" s="141"/>
      <c r="R4" s="80"/>
      <c r="S4" s="80"/>
    </row>
    <row r="5" spans="1:21" customFormat="1" ht="94.5" x14ac:dyDescent="0.25">
      <c r="A5" s="267" t="s">
        <v>0</v>
      </c>
      <c r="B5" s="288" t="s">
        <v>1</v>
      </c>
      <c r="C5" s="288" t="s">
        <v>2</v>
      </c>
      <c r="D5" s="288" t="s">
        <v>3</v>
      </c>
      <c r="E5" s="288" t="s">
        <v>268</v>
      </c>
      <c r="F5" s="288" t="s">
        <v>536</v>
      </c>
      <c r="G5" s="288" t="s">
        <v>1026</v>
      </c>
      <c r="H5" s="288" t="s">
        <v>1025</v>
      </c>
      <c r="I5" s="288" t="s">
        <v>69</v>
      </c>
      <c r="J5" s="288" t="s">
        <v>59</v>
      </c>
      <c r="K5" s="306" t="s">
        <v>651</v>
      </c>
      <c r="L5" s="288" t="s">
        <v>1027</v>
      </c>
      <c r="M5" s="288" t="s">
        <v>1028</v>
      </c>
      <c r="N5" s="288" t="s">
        <v>1029</v>
      </c>
      <c r="O5" s="288" t="s">
        <v>10</v>
      </c>
      <c r="P5" s="288" t="s">
        <v>67</v>
      </c>
      <c r="Q5" s="288" t="s">
        <v>12</v>
      </c>
      <c r="R5" s="307" t="s">
        <v>13</v>
      </c>
      <c r="S5" s="288" t="s">
        <v>1432</v>
      </c>
      <c r="T5" s="288" t="s">
        <v>1430</v>
      </c>
      <c r="U5" s="288" t="s">
        <v>1431</v>
      </c>
    </row>
    <row r="6" spans="1:21" customFormat="1" ht="18.75" x14ac:dyDescent="0.25">
      <c r="A6" s="308">
        <v>1</v>
      </c>
      <c r="B6" s="300">
        <v>2</v>
      </c>
      <c r="C6" s="300">
        <v>3</v>
      </c>
      <c r="D6" s="300">
        <v>4</v>
      </c>
      <c r="E6" s="300">
        <v>5</v>
      </c>
      <c r="F6" s="309">
        <v>6</v>
      </c>
      <c r="G6" s="300">
        <v>7</v>
      </c>
      <c r="H6" s="300">
        <v>8</v>
      </c>
      <c r="I6" s="300">
        <v>9</v>
      </c>
      <c r="J6" s="300">
        <v>10</v>
      </c>
      <c r="K6" s="300">
        <v>11</v>
      </c>
      <c r="L6" s="300">
        <v>12</v>
      </c>
      <c r="M6" s="300">
        <v>13</v>
      </c>
      <c r="N6" s="300">
        <v>14</v>
      </c>
      <c r="O6" s="300">
        <v>15</v>
      </c>
      <c r="P6" s="300">
        <v>16</v>
      </c>
      <c r="Q6" s="300">
        <v>17</v>
      </c>
      <c r="R6" s="310">
        <v>18</v>
      </c>
      <c r="S6" s="242"/>
      <c r="T6" s="242"/>
      <c r="U6" s="242"/>
    </row>
    <row r="7" spans="1:21" customFormat="1" ht="53.25" customHeight="1" x14ac:dyDescent="0.25">
      <c r="A7" s="150">
        <v>1</v>
      </c>
      <c r="B7" s="150" t="s">
        <v>537</v>
      </c>
      <c r="C7" s="204" t="s">
        <v>270</v>
      </c>
      <c r="D7" s="204" t="s">
        <v>271</v>
      </c>
      <c r="E7" s="204" t="s">
        <v>269</v>
      </c>
      <c r="F7" s="311" t="s">
        <v>47</v>
      </c>
      <c r="G7" s="288"/>
      <c r="H7" s="151">
        <v>13664.09</v>
      </c>
      <c r="I7" s="151">
        <v>13664.09</v>
      </c>
      <c r="J7" s="288"/>
      <c r="K7" s="162">
        <v>0.35</v>
      </c>
      <c r="L7" s="288"/>
      <c r="M7" s="143">
        <v>39650</v>
      </c>
      <c r="N7" s="119" t="s">
        <v>272</v>
      </c>
      <c r="O7" s="288"/>
      <c r="P7" s="288"/>
      <c r="Q7" s="245"/>
      <c r="R7" s="312"/>
      <c r="S7" s="242"/>
      <c r="T7" s="313">
        <v>0.35</v>
      </c>
      <c r="U7" s="242"/>
    </row>
    <row r="8" spans="1:21" s="85" customFormat="1" ht="53.25" customHeight="1" x14ac:dyDescent="0.25">
      <c r="A8" s="150">
        <v>2</v>
      </c>
      <c r="B8" s="150" t="s">
        <v>538</v>
      </c>
      <c r="C8" s="204" t="s">
        <v>274</v>
      </c>
      <c r="D8" s="204" t="s">
        <v>275</v>
      </c>
      <c r="E8" s="204" t="s">
        <v>273</v>
      </c>
      <c r="F8" s="311" t="s">
        <v>47</v>
      </c>
      <c r="G8" s="150"/>
      <c r="H8" s="151">
        <v>23424.17</v>
      </c>
      <c r="I8" s="151">
        <v>23424.17</v>
      </c>
      <c r="J8" s="152"/>
      <c r="K8" s="162">
        <v>0.6</v>
      </c>
      <c r="L8" s="153"/>
      <c r="M8" s="143">
        <v>39650</v>
      </c>
      <c r="N8" s="119" t="s">
        <v>272</v>
      </c>
      <c r="O8" s="150"/>
      <c r="P8" s="154"/>
      <c r="Q8" s="150"/>
      <c r="R8" s="181"/>
      <c r="S8" s="314"/>
      <c r="T8" s="314">
        <v>0.6</v>
      </c>
      <c r="U8" s="314"/>
    </row>
    <row r="9" spans="1:21" s="85" customFormat="1" ht="53.25" customHeight="1" x14ac:dyDescent="0.25">
      <c r="A9" s="150">
        <v>3</v>
      </c>
      <c r="B9" s="150" t="s">
        <v>539</v>
      </c>
      <c r="C9" s="204" t="s">
        <v>270</v>
      </c>
      <c r="D9" s="204" t="s">
        <v>278</v>
      </c>
      <c r="E9" s="204" t="s">
        <v>276</v>
      </c>
      <c r="F9" s="311" t="s">
        <v>47</v>
      </c>
      <c r="G9" s="150"/>
      <c r="H9" s="152">
        <v>1</v>
      </c>
      <c r="I9" s="152">
        <v>1</v>
      </c>
      <c r="J9" s="152"/>
      <c r="K9" s="162">
        <v>0.35</v>
      </c>
      <c r="L9" s="153"/>
      <c r="M9" s="143">
        <v>39650</v>
      </c>
      <c r="N9" s="119" t="s">
        <v>272</v>
      </c>
      <c r="O9" s="150"/>
      <c r="P9" s="151"/>
      <c r="Q9" s="150"/>
      <c r="R9" s="150"/>
      <c r="S9" s="314">
        <v>0</v>
      </c>
      <c r="T9" s="314">
        <v>0.35</v>
      </c>
      <c r="U9" s="314"/>
    </row>
    <row r="10" spans="1:21" s="85" customFormat="1" ht="53.25" customHeight="1" x14ac:dyDescent="0.25">
      <c r="A10" s="150">
        <v>4</v>
      </c>
      <c r="B10" s="150" t="s">
        <v>540</v>
      </c>
      <c r="C10" s="204" t="s">
        <v>280</v>
      </c>
      <c r="D10" s="204" t="s">
        <v>281</v>
      </c>
      <c r="E10" s="204" t="s">
        <v>279</v>
      </c>
      <c r="F10" s="311" t="s">
        <v>47</v>
      </c>
      <c r="G10" s="150"/>
      <c r="H10" s="152">
        <v>1</v>
      </c>
      <c r="I10" s="152">
        <v>1</v>
      </c>
      <c r="J10" s="152"/>
      <c r="K10" s="162">
        <v>0.5</v>
      </c>
      <c r="L10" s="155"/>
      <c r="M10" s="143">
        <v>39650</v>
      </c>
      <c r="N10" s="119" t="s">
        <v>272</v>
      </c>
      <c r="O10" s="150"/>
      <c r="P10" s="151"/>
      <c r="Q10" s="150"/>
      <c r="R10" s="181"/>
      <c r="S10" s="314">
        <v>0.5</v>
      </c>
      <c r="T10" s="314"/>
      <c r="U10" s="314"/>
    </row>
    <row r="11" spans="1:21" s="85" customFormat="1" ht="53.25" customHeight="1" x14ac:dyDescent="0.25">
      <c r="A11" s="150">
        <v>5</v>
      </c>
      <c r="B11" s="150" t="s">
        <v>541</v>
      </c>
      <c r="C11" s="204" t="s">
        <v>1857</v>
      </c>
      <c r="D11" s="204" t="s">
        <v>283</v>
      </c>
      <c r="E11" s="204" t="s">
        <v>282</v>
      </c>
      <c r="F11" s="311" t="s">
        <v>47</v>
      </c>
      <c r="G11" s="150"/>
      <c r="H11" s="152">
        <v>1</v>
      </c>
      <c r="I11" s="152">
        <v>1</v>
      </c>
      <c r="J11" s="152"/>
      <c r="K11" s="162">
        <v>1</v>
      </c>
      <c r="L11" s="153"/>
      <c r="M11" s="143">
        <v>39650</v>
      </c>
      <c r="N11" s="119" t="s">
        <v>272</v>
      </c>
      <c r="O11" s="150"/>
      <c r="P11" s="151"/>
      <c r="Q11" s="150"/>
      <c r="R11" s="150"/>
      <c r="S11" s="314">
        <v>0.5</v>
      </c>
      <c r="T11" s="314">
        <v>0.5</v>
      </c>
      <c r="U11" s="314"/>
    </row>
    <row r="12" spans="1:21" s="85" customFormat="1" ht="53.25" customHeight="1" x14ac:dyDescent="0.25">
      <c r="A12" s="150">
        <v>6</v>
      </c>
      <c r="B12" s="150" t="s">
        <v>542</v>
      </c>
      <c r="C12" s="204" t="s">
        <v>285</v>
      </c>
      <c r="D12" s="204" t="s">
        <v>286</v>
      </c>
      <c r="E12" s="204" t="s">
        <v>284</v>
      </c>
      <c r="F12" s="311" t="s">
        <v>47</v>
      </c>
      <c r="G12" s="150"/>
      <c r="H12" s="152">
        <v>1</v>
      </c>
      <c r="I12" s="152">
        <v>1</v>
      </c>
      <c r="J12" s="152"/>
      <c r="K12" s="162">
        <v>0.4</v>
      </c>
      <c r="L12" s="153"/>
      <c r="M12" s="143">
        <v>39650</v>
      </c>
      <c r="N12" s="119" t="s">
        <v>272</v>
      </c>
      <c r="O12" s="150"/>
      <c r="P12" s="151"/>
      <c r="Q12" s="150"/>
      <c r="R12" s="181"/>
      <c r="S12" s="314">
        <v>0.4</v>
      </c>
      <c r="T12" s="314"/>
      <c r="U12" s="314"/>
    </row>
    <row r="13" spans="1:21" s="85" customFormat="1" ht="53.25" customHeight="1" x14ac:dyDescent="0.25">
      <c r="A13" s="150">
        <v>7</v>
      </c>
      <c r="B13" s="150" t="s">
        <v>543</v>
      </c>
      <c r="C13" s="204" t="s">
        <v>288</v>
      </c>
      <c r="D13" s="204" t="s">
        <v>289</v>
      </c>
      <c r="E13" s="204" t="s">
        <v>287</v>
      </c>
      <c r="F13" s="311" t="s">
        <v>47</v>
      </c>
      <c r="G13" s="150"/>
      <c r="H13" s="151">
        <v>62464.44</v>
      </c>
      <c r="I13" s="150">
        <v>62464.44</v>
      </c>
      <c r="J13" s="152"/>
      <c r="K13" s="162">
        <v>1.6</v>
      </c>
      <c r="L13" s="153"/>
      <c r="M13" s="143">
        <v>39650</v>
      </c>
      <c r="N13" s="119" t="s">
        <v>272</v>
      </c>
      <c r="O13" s="150"/>
      <c r="P13" s="151"/>
      <c r="Q13" s="150"/>
      <c r="R13" s="181"/>
      <c r="S13" s="314"/>
      <c r="T13" s="314">
        <v>1.6</v>
      </c>
      <c r="U13" s="314"/>
    </row>
    <row r="14" spans="1:21" s="85" customFormat="1" ht="53.25" customHeight="1" x14ac:dyDescent="0.25">
      <c r="A14" s="150">
        <v>8</v>
      </c>
      <c r="B14" s="150" t="s">
        <v>544</v>
      </c>
      <c r="C14" s="204" t="s">
        <v>1195</v>
      </c>
      <c r="D14" s="388" t="s">
        <v>291</v>
      </c>
      <c r="E14" s="204" t="s">
        <v>290</v>
      </c>
      <c r="F14" s="311" t="s">
        <v>47</v>
      </c>
      <c r="G14" s="150"/>
      <c r="H14" s="151">
        <v>27328.19</v>
      </c>
      <c r="I14" s="151">
        <v>27328.19</v>
      </c>
      <c r="J14" s="152"/>
      <c r="K14" s="162">
        <v>0.58899999999999997</v>
      </c>
      <c r="L14" s="153"/>
      <c r="M14" s="143">
        <v>39650</v>
      </c>
      <c r="N14" s="119" t="s">
        <v>272</v>
      </c>
      <c r="O14" s="150"/>
      <c r="P14" s="151"/>
      <c r="Q14" s="150"/>
      <c r="R14" s="181"/>
      <c r="S14" s="314"/>
      <c r="T14" s="314"/>
      <c r="U14" s="314"/>
    </row>
    <row r="15" spans="1:21" s="85" customFormat="1" ht="53.25" customHeight="1" x14ac:dyDescent="0.25">
      <c r="A15" s="150"/>
      <c r="B15" s="150"/>
      <c r="C15" s="204" t="s">
        <v>1196</v>
      </c>
      <c r="D15" s="388"/>
      <c r="E15" s="204"/>
      <c r="F15" s="311" t="s">
        <v>47</v>
      </c>
      <c r="G15" s="150"/>
      <c r="H15" s="151"/>
      <c r="I15" s="150"/>
      <c r="J15" s="152"/>
      <c r="K15" s="314"/>
      <c r="L15" s="153"/>
      <c r="M15" s="143"/>
      <c r="N15" s="119"/>
      <c r="O15" s="150"/>
      <c r="P15" s="151"/>
      <c r="Q15" s="150"/>
      <c r="R15" s="181"/>
      <c r="S15" s="314"/>
      <c r="T15" s="314">
        <v>0.58899999999999997</v>
      </c>
      <c r="U15" s="314"/>
    </row>
    <row r="16" spans="1:21" s="85" customFormat="1" ht="53.25" customHeight="1" x14ac:dyDescent="0.25">
      <c r="A16" s="150"/>
      <c r="B16" s="150"/>
      <c r="C16" s="204" t="s">
        <v>1197</v>
      </c>
      <c r="D16" s="388"/>
      <c r="E16" s="204"/>
      <c r="F16" s="311" t="s">
        <v>47</v>
      </c>
      <c r="G16" s="150"/>
      <c r="H16" s="151"/>
      <c r="I16" s="150"/>
      <c r="J16" s="152"/>
      <c r="K16" s="162"/>
      <c r="L16" s="153"/>
      <c r="M16" s="143"/>
      <c r="N16" s="119"/>
      <c r="O16" s="150"/>
      <c r="P16" s="151"/>
      <c r="Q16" s="150"/>
      <c r="R16" s="181"/>
      <c r="S16" s="314"/>
      <c r="T16" s="314"/>
      <c r="U16" s="314"/>
    </row>
    <row r="17" spans="1:21" s="85" customFormat="1" ht="53.25" customHeight="1" x14ac:dyDescent="0.25">
      <c r="A17" s="150">
        <v>9</v>
      </c>
      <c r="B17" s="150" t="s">
        <v>545</v>
      </c>
      <c r="C17" s="204" t="s">
        <v>1195</v>
      </c>
      <c r="D17" s="388" t="s">
        <v>293</v>
      </c>
      <c r="E17" s="204" t="s">
        <v>292</v>
      </c>
      <c r="F17" s="311" t="s">
        <v>47</v>
      </c>
      <c r="G17" s="150"/>
      <c r="H17" s="151">
        <v>111323.87</v>
      </c>
      <c r="I17" s="151">
        <v>111323.87</v>
      </c>
      <c r="J17" s="152"/>
      <c r="K17" s="162">
        <v>1.601</v>
      </c>
      <c r="L17" s="153"/>
      <c r="M17" s="143">
        <v>39650</v>
      </c>
      <c r="N17" s="119" t="s">
        <v>272</v>
      </c>
      <c r="O17" s="150"/>
      <c r="P17" s="151"/>
      <c r="Q17" s="150"/>
      <c r="R17" s="181"/>
      <c r="S17" s="314"/>
      <c r="T17" s="314"/>
      <c r="U17" s="314"/>
    </row>
    <row r="18" spans="1:21" s="85" customFormat="1" ht="53.25" customHeight="1" x14ac:dyDescent="0.25">
      <c r="A18" s="150"/>
      <c r="B18" s="150"/>
      <c r="C18" s="204" t="s">
        <v>1230</v>
      </c>
      <c r="D18" s="388"/>
      <c r="E18" s="204"/>
      <c r="F18" s="311" t="s">
        <v>47</v>
      </c>
      <c r="G18" s="150"/>
      <c r="H18" s="151"/>
      <c r="I18" s="150"/>
      <c r="J18" s="152"/>
      <c r="K18" s="314"/>
      <c r="L18" s="153"/>
      <c r="M18" s="143"/>
      <c r="N18" s="119"/>
      <c r="O18" s="150"/>
      <c r="P18" s="151"/>
      <c r="Q18" s="150"/>
      <c r="R18" s="181"/>
      <c r="S18" s="314"/>
      <c r="T18" s="314">
        <v>0.27700000000000002</v>
      </c>
      <c r="U18" s="314">
        <v>1.3240000000000001</v>
      </c>
    </row>
    <row r="19" spans="1:21" s="85" customFormat="1" ht="53.25" customHeight="1" x14ac:dyDescent="0.25">
      <c r="A19" s="150"/>
      <c r="B19" s="150" t="s">
        <v>1124</v>
      </c>
      <c r="C19" s="204" t="s">
        <v>1231</v>
      </c>
      <c r="D19" s="388"/>
      <c r="E19" s="204"/>
      <c r="F19" s="311" t="s">
        <v>47</v>
      </c>
      <c r="G19" s="150"/>
      <c r="H19" s="151"/>
      <c r="I19" s="150"/>
      <c r="J19" s="152"/>
      <c r="K19" s="162"/>
      <c r="L19" s="153"/>
      <c r="M19" s="143"/>
      <c r="N19" s="119"/>
      <c r="O19" s="150"/>
      <c r="P19" s="151"/>
      <c r="Q19" s="150"/>
      <c r="R19" s="181"/>
      <c r="S19" s="314"/>
      <c r="T19" s="314"/>
      <c r="U19" s="314"/>
    </row>
    <row r="20" spans="1:21" s="91" customFormat="1" ht="63.75" x14ac:dyDescent="0.25">
      <c r="A20" s="323"/>
      <c r="B20" s="323"/>
      <c r="C20" s="204" t="s">
        <v>1815</v>
      </c>
      <c r="D20" s="388"/>
      <c r="E20" s="323"/>
      <c r="F20" s="311" t="s">
        <v>47</v>
      </c>
      <c r="G20" s="323"/>
      <c r="H20" s="145"/>
      <c r="I20" s="324"/>
      <c r="J20" s="145"/>
      <c r="K20" s="145"/>
      <c r="L20" s="145"/>
      <c r="M20" s="145"/>
      <c r="N20" s="119"/>
      <c r="O20" s="145"/>
      <c r="P20" s="145"/>
      <c r="Q20" s="145"/>
      <c r="R20" s="145"/>
    </row>
    <row r="21" spans="1:21" s="85" customFormat="1" ht="53.25" customHeight="1" x14ac:dyDescent="0.25">
      <c r="A21" s="150">
        <v>10</v>
      </c>
      <c r="B21" s="150" t="s">
        <v>546</v>
      </c>
      <c r="C21" s="204" t="s">
        <v>1192</v>
      </c>
      <c r="D21" s="388" t="s">
        <v>295</v>
      </c>
      <c r="E21" s="204" t="s">
        <v>294</v>
      </c>
      <c r="F21" s="311" t="s">
        <v>47</v>
      </c>
      <c r="G21" s="150"/>
      <c r="H21" s="152">
        <v>46848.33</v>
      </c>
      <c r="I21" s="152">
        <v>46848.33</v>
      </c>
      <c r="J21" s="152"/>
      <c r="K21" s="162">
        <v>1.3420000000000001</v>
      </c>
      <c r="L21" s="153"/>
      <c r="M21" s="143">
        <v>39650</v>
      </c>
      <c r="N21" s="119" t="s">
        <v>272</v>
      </c>
      <c r="O21" s="150"/>
      <c r="P21" s="151"/>
      <c r="Q21" s="150"/>
      <c r="R21" s="181"/>
      <c r="S21" s="314"/>
      <c r="T21" s="314"/>
      <c r="U21" s="314"/>
    </row>
    <row r="22" spans="1:21" s="85" customFormat="1" ht="53.25" customHeight="1" x14ac:dyDescent="0.25">
      <c r="A22" s="150"/>
      <c r="B22" s="150"/>
      <c r="C22" s="204" t="s">
        <v>1212</v>
      </c>
      <c r="D22" s="388"/>
      <c r="E22" s="204"/>
      <c r="F22" s="311" t="s">
        <v>47</v>
      </c>
      <c r="G22" s="150"/>
      <c r="H22" s="152"/>
      <c r="I22" s="150"/>
      <c r="J22" s="152"/>
      <c r="L22" s="153"/>
      <c r="M22" s="143"/>
      <c r="N22" s="119"/>
      <c r="O22" s="150"/>
      <c r="P22" s="151"/>
      <c r="Q22" s="150"/>
      <c r="R22" s="181"/>
      <c r="S22" s="314"/>
      <c r="T22" s="314">
        <v>1.1890000000000001</v>
      </c>
      <c r="U22" s="314">
        <v>0.153</v>
      </c>
    </row>
    <row r="23" spans="1:21" s="85" customFormat="1" ht="53.25" customHeight="1" x14ac:dyDescent="0.25">
      <c r="A23" s="150"/>
      <c r="B23" s="150" t="s">
        <v>1120</v>
      </c>
      <c r="C23" s="204" t="s">
        <v>1213</v>
      </c>
      <c r="D23" s="388"/>
      <c r="E23" s="204"/>
      <c r="F23" s="311" t="s">
        <v>47</v>
      </c>
      <c r="G23" s="150"/>
      <c r="H23" s="152"/>
      <c r="I23" s="150"/>
      <c r="J23" s="152"/>
      <c r="K23" s="162"/>
      <c r="L23" s="153"/>
      <c r="M23" s="143"/>
      <c r="N23" s="119"/>
      <c r="O23" s="150"/>
      <c r="P23" s="151"/>
      <c r="Q23" s="150"/>
      <c r="R23" s="181"/>
      <c r="S23" s="314"/>
      <c r="T23" s="314"/>
      <c r="U23" s="314"/>
    </row>
    <row r="24" spans="1:21" s="85" customFormat="1" ht="53.25" customHeight="1" x14ac:dyDescent="0.25">
      <c r="A24" s="150">
        <v>11</v>
      </c>
      <c r="B24" s="150" t="s">
        <v>547</v>
      </c>
      <c r="C24" s="204" t="s">
        <v>1858</v>
      </c>
      <c r="D24" s="204" t="s">
        <v>297</v>
      </c>
      <c r="E24" s="204" t="s">
        <v>296</v>
      </c>
      <c r="F24" s="311" t="s">
        <v>47</v>
      </c>
      <c r="G24" s="150"/>
      <c r="H24" s="151">
        <v>39040.28</v>
      </c>
      <c r="I24" s="151">
        <v>39040.28</v>
      </c>
      <c r="J24" s="152"/>
      <c r="K24" s="162">
        <v>1.5</v>
      </c>
      <c r="L24" s="155"/>
      <c r="M24" s="143">
        <v>39650</v>
      </c>
      <c r="N24" s="119" t="s">
        <v>272</v>
      </c>
      <c r="O24" s="150"/>
      <c r="P24" s="151"/>
      <c r="Q24" s="150"/>
      <c r="R24" s="150"/>
      <c r="S24" s="314">
        <v>0</v>
      </c>
      <c r="T24" s="314">
        <v>1.5</v>
      </c>
      <c r="U24" s="314"/>
    </row>
    <row r="25" spans="1:21" s="85" customFormat="1" ht="53.25" customHeight="1" x14ac:dyDescent="0.25">
      <c r="A25" s="150">
        <v>12</v>
      </c>
      <c r="B25" s="150" t="s">
        <v>548</v>
      </c>
      <c r="C25" s="204" t="s">
        <v>299</v>
      </c>
      <c r="D25" s="204" t="s">
        <v>300</v>
      </c>
      <c r="E25" s="204" t="s">
        <v>298</v>
      </c>
      <c r="F25" s="311" t="s">
        <v>47</v>
      </c>
      <c r="G25" s="150"/>
      <c r="H25" s="151">
        <v>299788.64</v>
      </c>
      <c r="I25" s="151">
        <v>299788.64</v>
      </c>
      <c r="J25" s="152"/>
      <c r="K25" s="162">
        <f>0.65+0.28</f>
        <v>0.93</v>
      </c>
      <c r="L25" s="153"/>
      <c r="M25" s="143">
        <v>39650</v>
      </c>
      <c r="N25" s="119" t="s">
        <v>301</v>
      </c>
      <c r="O25" s="150"/>
      <c r="P25" s="151"/>
      <c r="Q25" s="150"/>
      <c r="R25" s="181"/>
      <c r="S25" s="314"/>
      <c r="T25" s="314">
        <v>0.28000000000000003</v>
      </c>
      <c r="U25" s="314">
        <v>0.65</v>
      </c>
    </row>
    <row r="26" spans="1:21" s="144" customFormat="1" ht="53.25" customHeight="1" x14ac:dyDescent="0.25">
      <c r="A26" s="150">
        <v>13</v>
      </c>
      <c r="B26" s="150" t="s">
        <v>549</v>
      </c>
      <c r="C26" s="204" t="s">
        <v>303</v>
      </c>
      <c r="D26" s="204" t="s">
        <v>304</v>
      </c>
      <c r="E26" s="204" t="s">
        <v>302</v>
      </c>
      <c r="F26" s="311" t="s">
        <v>47</v>
      </c>
      <c r="G26" s="315"/>
      <c r="H26" s="152">
        <v>1</v>
      </c>
      <c r="I26" s="152">
        <v>1</v>
      </c>
      <c r="J26" s="152"/>
      <c r="K26" s="162">
        <v>0.7</v>
      </c>
      <c r="L26" s="153"/>
      <c r="M26" s="143">
        <v>39650</v>
      </c>
      <c r="N26" s="119" t="s">
        <v>272</v>
      </c>
      <c r="O26" s="150"/>
      <c r="P26" s="151"/>
      <c r="Q26" s="150"/>
      <c r="R26" s="181"/>
      <c r="S26" s="314">
        <v>0.7</v>
      </c>
      <c r="T26" s="314"/>
      <c r="U26" s="314"/>
    </row>
    <row r="27" spans="1:21" s="85" customFormat="1" ht="53.25" customHeight="1" x14ac:dyDescent="0.25">
      <c r="A27" s="150">
        <v>14</v>
      </c>
      <c r="B27" s="150" t="s">
        <v>550</v>
      </c>
      <c r="C27" s="204" t="s">
        <v>306</v>
      </c>
      <c r="D27" s="206" t="s">
        <v>307</v>
      </c>
      <c r="E27" s="204" t="s">
        <v>305</v>
      </c>
      <c r="F27" s="311" t="s">
        <v>47</v>
      </c>
      <c r="G27" s="150"/>
      <c r="H27" s="152">
        <v>26357.06</v>
      </c>
      <c r="I27" s="152">
        <v>26357.06</v>
      </c>
      <c r="J27" s="152"/>
      <c r="K27" s="162">
        <f>0.25+0.2</f>
        <v>0.45</v>
      </c>
      <c r="L27" s="155"/>
      <c r="M27" s="143">
        <v>39650</v>
      </c>
      <c r="N27" s="119" t="s">
        <v>272</v>
      </c>
      <c r="O27" s="150"/>
      <c r="P27" s="151"/>
      <c r="Q27" s="150"/>
      <c r="R27" s="181"/>
      <c r="S27" s="314">
        <v>0.2</v>
      </c>
      <c r="T27" s="314"/>
      <c r="U27" s="314">
        <v>0.25</v>
      </c>
    </row>
    <row r="28" spans="1:21" s="85" customFormat="1" ht="53.25" customHeight="1" x14ac:dyDescent="0.25">
      <c r="A28" s="150">
        <v>15</v>
      </c>
      <c r="B28" s="150" t="s">
        <v>551</v>
      </c>
      <c r="C28" s="204" t="s">
        <v>1192</v>
      </c>
      <c r="D28" s="393" t="s">
        <v>309</v>
      </c>
      <c r="E28" s="204" t="s">
        <v>308</v>
      </c>
      <c r="F28" s="311" t="s">
        <v>47</v>
      </c>
      <c r="G28" s="150"/>
      <c r="H28" s="152">
        <v>11712.08</v>
      </c>
      <c r="I28" s="152">
        <v>11712.08</v>
      </c>
      <c r="J28" s="152"/>
      <c r="K28" s="162">
        <v>0.69299999999999995</v>
      </c>
      <c r="L28" s="155"/>
      <c r="M28" s="143">
        <v>39650</v>
      </c>
      <c r="N28" s="119" t="s">
        <v>272</v>
      </c>
      <c r="O28" s="150"/>
      <c r="P28" s="151"/>
      <c r="Q28" s="150"/>
      <c r="R28" s="181"/>
      <c r="S28" s="314"/>
      <c r="T28" s="314"/>
      <c r="U28" s="314"/>
    </row>
    <row r="29" spans="1:21" s="85" customFormat="1" ht="53.25" customHeight="1" x14ac:dyDescent="0.25">
      <c r="A29" s="150"/>
      <c r="B29" s="150"/>
      <c r="C29" s="204" t="s">
        <v>1253</v>
      </c>
      <c r="D29" s="394"/>
      <c r="E29" s="204"/>
      <c r="F29" s="311" t="s">
        <v>47</v>
      </c>
      <c r="G29" s="150"/>
      <c r="H29" s="152"/>
      <c r="I29" s="150"/>
      <c r="J29" s="152"/>
      <c r="L29" s="155"/>
      <c r="M29" s="143"/>
      <c r="N29" s="119"/>
      <c r="O29" s="150"/>
      <c r="P29" s="151"/>
      <c r="Q29" s="150"/>
      <c r="R29" s="181"/>
      <c r="S29" s="314"/>
      <c r="T29" s="314">
        <v>0.64700000000000002</v>
      </c>
      <c r="U29" s="314">
        <v>4.5999999999999999E-2</v>
      </c>
    </row>
    <row r="30" spans="1:21" s="85" customFormat="1" ht="53.25" customHeight="1" x14ac:dyDescent="0.25">
      <c r="A30" s="150"/>
      <c r="B30" s="150"/>
      <c r="C30" s="204" t="s">
        <v>1254</v>
      </c>
      <c r="D30" s="395"/>
      <c r="E30" s="204"/>
      <c r="F30" s="311" t="s">
        <v>47</v>
      </c>
      <c r="G30" s="150"/>
      <c r="H30" s="152"/>
      <c r="I30" s="150"/>
      <c r="J30" s="152"/>
      <c r="K30" s="162"/>
      <c r="L30" s="155"/>
      <c r="M30" s="143"/>
      <c r="N30" s="119"/>
      <c r="O30" s="150"/>
      <c r="P30" s="151"/>
      <c r="Q30" s="150"/>
      <c r="R30" s="181"/>
      <c r="S30" s="314"/>
      <c r="T30" s="314"/>
      <c r="U30" s="314"/>
    </row>
    <row r="31" spans="1:21" s="85" customFormat="1" ht="42" customHeight="1" x14ac:dyDescent="0.25">
      <c r="A31" s="150">
        <v>16</v>
      </c>
      <c r="B31" s="150" t="s">
        <v>552</v>
      </c>
      <c r="C31" s="204" t="s">
        <v>1192</v>
      </c>
      <c r="D31" s="390" t="s">
        <v>1223</v>
      </c>
      <c r="E31" s="204" t="s">
        <v>310</v>
      </c>
      <c r="F31" s="311" t="s">
        <v>47</v>
      </c>
      <c r="G31" s="150"/>
      <c r="H31" s="151">
        <v>193549.55</v>
      </c>
      <c r="I31" s="151">
        <v>193549.55</v>
      </c>
      <c r="J31" s="152"/>
      <c r="K31" s="162">
        <v>1.6639999999999999</v>
      </c>
      <c r="L31" s="155"/>
      <c r="O31" s="150"/>
      <c r="P31" s="151"/>
      <c r="Q31" s="150"/>
      <c r="R31" s="181"/>
      <c r="S31" s="314"/>
      <c r="T31" s="314"/>
      <c r="U31" s="314"/>
    </row>
    <row r="32" spans="1:21" s="85" customFormat="1" ht="42.75" customHeight="1" x14ac:dyDescent="0.25">
      <c r="A32" s="150"/>
      <c r="B32" s="150"/>
      <c r="C32" s="204" t="s">
        <v>1224</v>
      </c>
      <c r="D32" s="391"/>
      <c r="E32" s="204"/>
      <c r="F32" s="311" t="s">
        <v>47</v>
      </c>
      <c r="G32" s="150"/>
      <c r="H32" s="151"/>
      <c r="I32" s="150"/>
      <c r="J32" s="152"/>
      <c r="L32" s="155"/>
      <c r="O32" s="150"/>
      <c r="P32" s="151"/>
      <c r="Q32" s="150"/>
      <c r="R32" s="181"/>
      <c r="S32" s="314"/>
      <c r="T32" s="314">
        <v>1.5309999999999999</v>
      </c>
      <c r="U32" s="314">
        <v>0.13300000000000001</v>
      </c>
    </row>
    <row r="33" spans="1:21" s="85" customFormat="1" ht="46.5" customHeight="1" x14ac:dyDescent="0.25">
      <c r="A33" s="150"/>
      <c r="B33" s="150"/>
      <c r="C33" s="204" t="s">
        <v>1635</v>
      </c>
      <c r="D33" s="391"/>
      <c r="E33" s="204"/>
      <c r="F33" s="311" t="s">
        <v>47</v>
      </c>
      <c r="G33" s="150"/>
      <c r="H33" s="151"/>
      <c r="I33" s="150"/>
      <c r="J33" s="152"/>
      <c r="K33" s="162"/>
      <c r="L33" s="155"/>
      <c r="O33" s="150"/>
      <c r="P33" s="151"/>
      <c r="Q33" s="150"/>
      <c r="R33" s="181"/>
      <c r="S33" s="314"/>
      <c r="T33" s="314"/>
      <c r="U33" s="314"/>
    </row>
    <row r="34" spans="1:21" s="85" customFormat="1" ht="27.75" customHeight="1" x14ac:dyDescent="0.25">
      <c r="A34" s="150"/>
      <c r="B34" s="150" t="s">
        <v>1123</v>
      </c>
      <c r="C34" s="204" t="s">
        <v>1746</v>
      </c>
      <c r="D34" s="392"/>
      <c r="E34" s="204"/>
      <c r="F34" s="311" t="s">
        <v>47</v>
      </c>
      <c r="G34" s="150"/>
      <c r="H34" s="151"/>
      <c r="I34" s="150"/>
      <c r="J34" s="152"/>
      <c r="K34" s="162"/>
      <c r="L34" s="155"/>
      <c r="O34" s="150"/>
      <c r="P34" s="151"/>
      <c r="Q34" s="150"/>
      <c r="R34" s="181"/>
      <c r="S34" s="314"/>
      <c r="T34" s="314"/>
      <c r="U34" s="314"/>
    </row>
    <row r="35" spans="1:21" s="85" customFormat="1" ht="53.25" customHeight="1" x14ac:dyDescent="0.25">
      <c r="A35" s="150">
        <v>17</v>
      </c>
      <c r="B35" s="150" t="s">
        <v>553</v>
      </c>
      <c r="C35" s="204" t="s">
        <v>1192</v>
      </c>
      <c r="D35" s="388" t="s">
        <v>312</v>
      </c>
      <c r="E35" s="204" t="s">
        <v>311</v>
      </c>
      <c r="F35" s="311" t="s">
        <v>47</v>
      </c>
      <c r="G35" s="150"/>
      <c r="H35" s="151">
        <v>807177.39</v>
      </c>
      <c r="I35" s="151">
        <v>807177.39</v>
      </c>
      <c r="J35" s="152"/>
      <c r="K35" s="162">
        <v>1.657</v>
      </c>
      <c r="L35" s="153"/>
      <c r="M35" s="143">
        <v>39650</v>
      </c>
      <c r="N35" s="119" t="s">
        <v>272</v>
      </c>
      <c r="O35" s="150"/>
      <c r="P35" s="151"/>
      <c r="Q35" s="150"/>
      <c r="R35" s="181"/>
      <c r="S35" s="314"/>
      <c r="T35" s="314"/>
      <c r="U35" s="314"/>
    </row>
    <row r="36" spans="1:21" s="85" customFormat="1" ht="53.25" customHeight="1" x14ac:dyDescent="0.25">
      <c r="A36" s="150"/>
      <c r="B36" s="150"/>
      <c r="C36" s="204" t="s">
        <v>1198</v>
      </c>
      <c r="D36" s="388"/>
      <c r="E36" s="204"/>
      <c r="F36" s="311" t="s">
        <v>47</v>
      </c>
      <c r="G36" s="150"/>
      <c r="H36" s="151"/>
      <c r="I36" s="150"/>
      <c r="J36" s="152"/>
      <c r="L36" s="153"/>
      <c r="M36" s="143"/>
      <c r="N36" s="119"/>
      <c r="O36" s="150"/>
      <c r="P36" s="151"/>
      <c r="Q36" s="150"/>
      <c r="R36" s="181"/>
      <c r="S36" s="314"/>
      <c r="T36" s="314">
        <v>1.657</v>
      </c>
      <c r="U36" s="314"/>
    </row>
    <row r="37" spans="1:21" s="85" customFormat="1" ht="53.25" customHeight="1" x14ac:dyDescent="0.25">
      <c r="A37" s="150"/>
      <c r="B37" s="150" t="s">
        <v>1122</v>
      </c>
      <c r="C37" s="204" t="s">
        <v>1199</v>
      </c>
      <c r="D37" s="388"/>
      <c r="E37" s="204"/>
      <c r="F37" s="311" t="s">
        <v>47</v>
      </c>
      <c r="G37" s="150"/>
      <c r="H37" s="151"/>
      <c r="I37" s="150"/>
      <c r="J37" s="152"/>
      <c r="K37" s="162"/>
      <c r="L37" s="153"/>
      <c r="M37" s="143"/>
      <c r="N37" s="119"/>
      <c r="O37" s="150"/>
      <c r="P37" s="151"/>
      <c r="Q37" s="150"/>
      <c r="R37" s="181"/>
      <c r="S37" s="314"/>
      <c r="T37" s="314"/>
      <c r="U37" s="314"/>
    </row>
    <row r="38" spans="1:21" s="144" customFormat="1" ht="53.25" customHeight="1" x14ac:dyDescent="0.25">
      <c r="A38" s="150">
        <v>18</v>
      </c>
      <c r="B38" s="150" t="s">
        <v>554</v>
      </c>
      <c r="C38" s="204" t="s">
        <v>277</v>
      </c>
      <c r="D38" s="204" t="s">
        <v>314</v>
      </c>
      <c r="E38" s="204" t="s">
        <v>313</v>
      </c>
      <c r="F38" s="311" t="s">
        <v>47</v>
      </c>
      <c r="G38" s="150"/>
      <c r="H38" s="152">
        <v>1</v>
      </c>
      <c r="I38" s="152">
        <v>1</v>
      </c>
      <c r="J38" s="152"/>
      <c r="K38" s="162">
        <v>0.35</v>
      </c>
      <c r="L38" s="153"/>
      <c r="M38" s="143">
        <v>39650</v>
      </c>
      <c r="N38" s="119" t="s">
        <v>272</v>
      </c>
      <c r="O38" s="150"/>
      <c r="P38" s="151"/>
      <c r="Q38" s="150"/>
      <c r="R38" s="181"/>
      <c r="S38" s="314">
        <v>0.35</v>
      </c>
      <c r="T38" s="314"/>
      <c r="U38" s="314"/>
    </row>
    <row r="39" spans="1:21" s="85" customFormat="1" ht="53.25" customHeight="1" x14ac:dyDescent="0.25">
      <c r="A39" s="150">
        <v>19</v>
      </c>
      <c r="B39" s="150" t="s">
        <v>555</v>
      </c>
      <c r="C39" s="204" t="s">
        <v>316</v>
      </c>
      <c r="D39" s="204" t="s">
        <v>317</v>
      </c>
      <c r="E39" s="204" t="s">
        <v>315</v>
      </c>
      <c r="F39" s="311" t="s">
        <v>47</v>
      </c>
      <c r="G39" s="150"/>
      <c r="H39" s="151">
        <v>33184.239999999998</v>
      </c>
      <c r="I39" s="151">
        <v>33184.239999999998</v>
      </c>
      <c r="J39" s="152"/>
      <c r="K39" s="162">
        <v>0.85</v>
      </c>
      <c r="L39" s="155"/>
      <c r="M39" s="143">
        <v>39650</v>
      </c>
      <c r="N39" s="119" t="s">
        <v>272</v>
      </c>
      <c r="O39" s="150"/>
      <c r="P39" s="151"/>
      <c r="Q39" s="150"/>
      <c r="R39" s="181"/>
      <c r="S39" s="314"/>
      <c r="T39" s="314">
        <v>0.85</v>
      </c>
      <c r="U39" s="314"/>
    </row>
    <row r="40" spans="1:21" s="85" customFormat="1" ht="53.25" customHeight="1" x14ac:dyDescent="0.25">
      <c r="A40" s="150">
        <v>20</v>
      </c>
      <c r="B40" s="150" t="s">
        <v>556</v>
      </c>
      <c r="C40" s="204" t="s">
        <v>1870</v>
      </c>
      <c r="D40" s="204" t="s">
        <v>319</v>
      </c>
      <c r="E40" s="204" t="s">
        <v>318</v>
      </c>
      <c r="F40" s="311" t="s">
        <v>47</v>
      </c>
      <c r="G40" s="150"/>
      <c r="H40" s="151">
        <v>58726.9</v>
      </c>
      <c r="I40" s="151">
        <v>58726.9</v>
      </c>
      <c r="J40" s="152"/>
      <c r="K40" s="162">
        <v>1.9500000000000002</v>
      </c>
      <c r="L40" s="153"/>
      <c r="M40" s="143">
        <v>39650</v>
      </c>
      <c r="N40" s="119" t="s">
        <v>272</v>
      </c>
      <c r="O40" s="150"/>
      <c r="P40" s="151"/>
      <c r="Q40" s="150"/>
      <c r="R40" s="150"/>
      <c r="S40" s="314">
        <v>0</v>
      </c>
      <c r="T40" s="314">
        <f>1.1+0.85</f>
        <v>1.9500000000000002</v>
      </c>
      <c r="U40" s="314"/>
    </row>
    <row r="41" spans="1:21" s="85" customFormat="1" ht="53.25" customHeight="1" x14ac:dyDescent="0.25">
      <c r="A41" s="150">
        <v>21</v>
      </c>
      <c r="B41" s="150" t="s">
        <v>557</v>
      </c>
      <c r="C41" s="204" t="s">
        <v>1192</v>
      </c>
      <c r="D41" s="389" t="s">
        <v>321</v>
      </c>
      <c r="E41" s="204" t="s">
        <v>320</v>
      </c>
      <c r="F41" s="311" t="s">
        <v>47</v>
      </c>
      <c r="G41" s="150"/>
      <c r="H41" s="152">
        <v>763188.33</v>
      </c>
      <c r="I41" s="152">
        <v>763188.33</v>
      </c>
      <c r="J41" s="152"/>
      <c r="K41" s="162">
        <v>1.611</v>
      </c>
      <c r="L41" s="153"/>
      <c r="M41" s="143">
        <v>39650</v>
      </c>
      <c r="N41" s="119" t="s">
        <v>272</v>
      </c>
      <c r="O41" s="150"/>
      <c r="P41" s="151"/>
      <c r="Q41" s="150"/>
      <c r="R41" s="181"/>
      <c r="S41" s="314"/>
      <c r="T41" s="314"/>
      <c r="U41" s="314"/>
    </row>
    <row r="42" spans="1:21" s="85" customFormat="1" ht="53.25" customHeight="1" x14ac:dyDescent="0.25">
      <c r="A42" s="150"/>
      <c r="B42" s="150"/>
      <c r="C42" s="204" t="s">
        <v>1204</v>
      </c>
      <c r="D42" s="389"/>
      <c r="E42" s="204"/>
      <c r="F42" s="311" t="s">
        <v>47</v>
      </c>
      <c r="G42" s="150"/>
      <c r="H42" s="152"/>
      <c r="I42" s="150"/>
      <c r="J42" s="152"/>
      <c r="L42" s="153"/>
      <c r="M42" s="143"/>
      <c r="N42" s="119"/>
      <c r="O42" s="150"/>
      <c r="P42" s="151"/>
      <c r="Q42" s="150"/>
      <c r="R42" s="181"/>
      <c r="S42" s="314"/>
      <c r="T42" s="314">
        <v>1.4850000000000001</v>
      </c>
      <c r="U42" s="314">
        <v>0.126</v>
      </c>
    </row>
    <row r="43" spans="1:21" s="85" customFormat="1" ht="53.25" customHeight="1" x14ac:dyDescent="0.25">
      <c r="A43" s="150"/>
      <c r="B43" s="150"/>
      <c r="C43" s="204" t="s">
        <v>1205</v>
      </c>
      <c r="D43" s="389"/>
      <c r="E43" s="204"/>
      <c r="F43" s="311" t="s">
        <v>47</v>
      </c>
      <c r="G43" s="150"/>
      <c r="H43" s="152"/>
      <c r="I43" s="150"/>
      <c r="J43" s="152"/>
      <c r="K43" s="162"/>
      <c r="L43" s="153"/>
      <c r="M43" s="143"/>
      <c r="N43" s="119"/>
      <c r="O43" s="150"/>
      <c r="P43" s="151"/>
      <c r="Q43" s="150"/>
      <c r="R43" s="181"/>
      <c r="S43" s="314"/>
      <c r="T43" s="314"/>
      <c r="U43" s="314"/>
    </row>
    <row r="44" spans="1:21" s="85" customFormat="1" ht="53.25" customHeight="1" x14ac:dyDescent="0.25">
      <c r="A44" s="150">
        <v>22</v>
      </c>
      <c r="B44" s="150" t="s">
        <v>558</v>
      </c>
      <c r="C44" s="204" t="s">
        <v>1192</v>
      </c>
      <c r="D44" s="388" t="s">
        <v>323</v>
      </c>
      <c r="E44" s="204" t="s">
        <v>322</v>
      </c>
      <c r="F44" s="311" t="s">
        <v>47</v>
      </c>
      <c r="G44" s="150"/>
      <c r="H44" s="152">
        <v>70272.5</v>
      </c>
      <c r="I44" s="152">
        <v>70272.5</v>
      </c>
      <c r="J44" s="152"/>
      <c r="K44" s="162">
        <v>1.823</v>
      </c>
      <c r="L44" s="155"/>
      <c r="M44" s="143">
        <v>39650</v>
      </c>
      <c r="N44" s="396" t="s">
        <v>272</v>
      </c>
      <c r="O44" s="150"/>
      <c r="P44" s="151"/>
      <c r="Q44" s="150"/>
      <c r="R44" s="150"/>
      <c r="S44" s="314"/>
      <c r="T44" s="314"/>
      <c r="U44" s="314"/>
    </row>
    <row r="45" spans="1:21" s="85" customFormat="1" ht="53.25" customHeight="1" x14ac:dyDescent="0.25">
      <c r="A45" s="150"/>
      <c r="B45" s="150"/>
      <c r="C45" s="204" t="s">
        <v>1859</v>
      </c>
      <c r="D45" s="388"/>
      <c r="E45" s="204"/>
      <c r="F45" s="311" t="s">
        <v>47</v>
      </c>
      <c r="G45" s="150"/>
      <c r="H45" s="152"/>
      <c r="I45" s="150"/>
      <c r="J45" s="152"/>
      <c r="L45" s="155"/>
      <c r="M45" s="143"/>
      <c r="N45" s="397"/>
      <c r="O45" s="150"/>
      <c r="P45" s="151"/>
      <c r="Q45" s="150"/>
      <c r="R45" s="150"/>
      <c r="S45" s="314"/>
      <c r="T45" s="314">
        <f>1.687+0.009</f>
        <v>1.696</v>
      </c>
      <c r="U45" s="314">
        <v>0.127</v>
      </c>
    </row>
    <row r="46" spans="1:21" s="85" customFormat="1" ht="53.25" customHeight="1" x14ac:dyDescent="0.25">
      <c r="A46" s="150"/>
      <c r="B46" s="150"/>
      <c r="C46" s="204" t="s">
        <v>1251</v>
      </c>
      <c r="D46" s="388"/>
      <c r="E46" s="204"/>
      <c r="F46" s="311" t="s">
        <v>47</v>
      </c>
      <c r="G46" s="150"/>
      <c r="H46" s="152"/>
      <c r="I46" s="150"/>
      <c r="J46" s="152"/>
      <c r="K46" s="162"/>
      <c r="L46" s="155"/>
      <c r="M46" s="143"/>
      <c r="N46" s="398"/>
      <c r="O46" s="150"/>
      <c r="P46" s="151"/>
      <c r="Q46" s="150"/>
      <c r="R46" s="150"/>
      <c r="S46" s="314"/>
      <c r="T46" s="314"/>
      <c r="U46" s="314"/>
    </row>
    <row r="47" spans="1:21" s="85" customFormat="1" ht="53.25" customHeight="1" x14ac:dyDescent="0.25">
      <c r="A47" s="150">
        <v>23</v>
      </c>
      <c r="B47" s="150" t="s">
        <v>559</v>
      </c>
      <c r="C47" s="204" t="s">
        <v>325</v>
      </c>
      <c r="D47" s="204" t="s">
        <v>326</v>
      </c>
      <c r="E47" s="204" t="s">
        <v>324</v>
      </c>
      <c r="F47" s="311" t="s">
        <v>47</v>
      </c>
      <c r="G47" s="150"/>
      <c r="H47" s="151">
        <v>7808.06</v>
      </c>
      <c r="I47" s="151">
        <v>7808.06</v>
      </c>
      <c r="J47" s="152"/>
      <c r="K47" s="162">
        <v>0.3</v>
      </c>
      <c r="L47" s="155"/>
      <c r="M47" s="143">
        <v>39650</v>
      </c>
      <c r="N47" s="119" t="s">
        <v>272</v>
      </c>
      <c r="O47" s="150"/>
      <c r="P47" s="151"/>
      <c r="Q47" s="150"/>
      <c r="R47" s="181"/>
      <c r="S47" s="314">
        <v>0.1</v>
      </c>
      <c r="T47" s="314">
        <v>0.2</v>
      </c>
      <c r="U47" s="314"/>
    </row>
    <row r="48" spans="1:21" s="85" customFormat="1" ht="53.25" customHeight="1" x14ac:dyDescent="0.25">
      <c r="A48" s="150">
        <v>24</v>
      </c>
      <c r="B48" s="150" t="s">
        <v>560</v>
      </c>
      <c r="C48" s="204" t="s">
        <v>328</v>
      </c>
      <c r="D48" s="204" t="s">
        <v>329</v>
      </c>
      <c r="E48" s="204" t="s">
        <v>327</v>
      </c>
      <c r="F48" s="311" t="s">
        <v>47</v>
      </c>
      <c r="G48" s="150"/>
      <c r="H48" s="151">
        <v>1</v>
      </c>
      <c r="I48" s="151">
        <v>1</v>
      </c>
      <c r="J48" s="152"/>
      <c r="K48" s="162">
        <v>0.1</v>
      </c>
      <c r="L48" s="153"/>
      <c r="M48" s="143">
        <v>39650</v>
      </c>
      <c r="N48" s="119" t="s">
        <v>272</v>
      </c>
      <c r="O48" s="150"/>
      <c r="P48" s="151"/>
      <c r="Q48" s="150"/>
      <c r="R48" s="181"/>
      <c r="S48" s="314">
        <v>0.1</v>
      </c>
      <c r="T48" s="314"/>
      <c r="U48" s="314"/>
    </row>
    <row r="49" spans="1:21" s="85" customFormat="1" ht="53.25" customHeight="1" x14ac:dyDescent="0.25">
      <c r="A49" s="150">
        <v>25</v>
      </c>
      <c r="B49" s="150" t="s">
        <v>561</v>
      </c>
      <c r="C49" s="204" t="s">
        <v>1192</v>
      </c>
      <c r="D49" s="393" t="s">
        <v>331</v>
      </c>
      <c r="E49" s="150" t="s">
        <v>330</v>
      </c>
      <c r="F49" s="311" t="s">
        <v>47</v>
      </c>
      <c r="G49" s="150"/>
      <c r="H49" s="151">
        <v>28482.99</v>
      </c>
      <c r="I49" s="151">
        <v>28482.99</v>
      </c>
      <c r="J49" s="152"/>
      <c r="K49" s="162">
        <v>1.2729999999999999</v>
      </c>
      <c r="L49" s="153"/>
      <c r="M49" s="143">
        <v>39650</v>
      </c>
      <c r="N49" s="119" t="s">
        <v>272</v>
      </c>
      <c r="O49" s="150"/>
      <c r="P49" s="151"/>
      <c r="Q49" s="150"/>
      <c r="R49" s="181"/>
      <c r="S49" s="314"/>
      <c r="T49" s="314"/>
      <c r="U49" s="314"/>
    </row>
    <row r="50" spans="1:21" s="85" customFormat="1" ht="53.25" customHeight="1" x14ac:dyDescent="0.25">
      <c r="A50" s="150"/>
      <c r="B50" s="150"/>
      <c r="C50" s="204" t="s">
        <v>1215</v>
      </c>
      <c r="D50" s="394"/>
      <c r="E50" s="150"/>
      <c r="F50" s="311" t="s">
        <v>47</v>
      </c>
      <c r="G50" s="150"/>
      <c r="H50" s="151"/>
      <c r="I50" s="150"/>
      <c r="J50" s="152"/>
      <c r="L50" s="153"/>
      <c r="M50" s="143"/>
      <c r="N50" s="119"/>
      <c r="O50" s="150"/>
      <c r="P50" s="151"/>
      <c r="Q50" s="150"/>
      <c r="R50" s="181"/>
      <c r="S50" s="314"/>
      <c r="T50" s="314"/>
      <c r="U50" s="314">
        <v>1.2729999999999999</v>
      </c>
    </row>
    <row r="51" spans="1:21" s="85" customFormat="1" ht="53.25" customHeight="1" x14ac:dyDescent="0.25">
      <c r="A51" s="150"/>
      <c r="B51" s="150" t="s">
        <v>1118</v>
      </c>
      <c r="C51" s="204" t="s">
        <v>1216</v>
      </c>
      <c r="D51" s="394"/>
      <c r="E51" s="150"/>
      <c r="F51" s="311" t="s">
        <v>47</v>
      </c>
      <c r="G51" s="150"/>
      <c r="H51" s="151">
        <v>5145518.8</v>
      </c>
      <c r="I51" s="150"/>
      <c r="J51" s="152"/>
      <c r="K51" s="162"/>
      <c r="L51" s="153"/>
      <c r="M51" s="143"/>
      <c r="N51" s="119"/>
      <c r="O51" s="150"/>
      <c r="P51" s="151"/>
      <c r="Q51" s="150"/>
      <c r="R51" s="181"/>
      <c r="S51" s="314"/>
      <c r="T51" s="314"/>
      <c r="U51" s="314"/>
    </row>
    <row r="52" spans="1:21" s="85" customFormat="1" ht="53.25" customHeight="1" x14ac:dyDescent="0.25">
      <c r="A52" s="150"/>
      <c r="B52" s="150"/>
      <c r="C52" s="204" t="s">
        <v>1317</v>
      </c>
      <c r="D52" s="395"/>
      <c r="E52" s="150"/>
      <c r="F52" s="311"/>
      <c r="G52" s="150"/>
      <c r="H52" s="151"/>
      <c r="I52" s="150"/>
      <c r="J52" s="152"/>
      <c r="K52" s="162"/>
      <c r="L52" s="153"/>
      <c r="M52" s="143"/>
      <c r="N52" s="119"/>
      <c r="O52" s="150"/>
      <c r="P52" s="151"/>
      <c r="Q52" s="150"/>
      <c r="R52" s="181"/>
      <c r="S52" s="314"/>
      <c r="T52" s="314"/>
      <c r="U52" s="314"/>
    </row>
    <row r="53" spans="1:21" s="85" customFormat="1" ht="53.25" customHeight="1" x14ac:dyDescent="0.25">
      <c r="A53" s="150">
        <v>26</v>
      </c>
      <c r="B53" s="150" t="s">
        <v>562</v>
      </c>
      <c r="C53" s="204" t="s">
        <v>333</v>
      </c>
      <c r="D53" s="204" t="s">
        <v>334</v>
      </c>
      <c r="E53" s="204" t="s">
        <v>332</v>
      </c>
      <c r="F53" s="311" t="s">
        <v>47</v>
      </c>
      <c r="G53" s="150"/>
      <c r="H53" s="151">
        <v>87224.320000000007</v>
      </c>
      <c r="I53" s="151">
        <v>87224.320000000007</v>
      </c>
      <c r="J53" s="151"/>
      <c r="K53" s="163">
        <v>1.1000000000000001</v>
      </c>
      <c r="L53" s="153"/>
      <c r="M53" s="143">
        <v>39650</v>
      </c>
      <c r="N53" s="119" t="s">
        <v>272</v>
      </c>
      <c r="O53" s="150"/>
      <c r="P53" s="151"/>
      <c r="Q53" s="150"/>
      <c r="R53" s="181"/>
      <c r="S53" s="314"/>
      <c r="T53" s="314">
        <v>1.1000000000000001</v>
      </c>
      <c r="U53" s="314"/>
    </row>
    <row r="54" spans="1:21" s="85" customFormat="1" ht="53.25" customHeight="1" x14ac:dyDescent="0.25">
      <c r="A54" s="150">
        <v>27</v>
      </c>
      <c r="B54" s="150" t="s">
        <v>563</v>
      </c>
      <c r="C54" s="204" t="s">
        <v>1192</v>
      </c>
      <c r="D54" s="393" t="s">
        <v>336</v>
      </c>
      <c r="E54" s="204" t="s">
        <v>335</v>
      </c>
      <c r="F54" s="311" t="s">
        <v>47</v>
      </c>
      <c r="G54" s="150"/>
      <c r="H54" s="152">
        <v>32824.400000000001</v>
      </c>
      <c r="I54" s="152">
        <v>32824.400000000001</v>
      </c>
      <c r="J54" s="152"/>
      <c r="K54" s="162">
        <v>1.635</v>
      </c>
      <c r="L54" s="153"/>
      <c r="M54" s="143">
        <v>39650</v>
      </c>
      <c r="N54" s="119" t="s">
        <v>272</v>
      </c>
      <c r="O54" s="150"/>
      <c r="P54" s="151"/>
      <c r="Q54" s="150"/>
      <c r="R54" s="181"/>
      <c r="S54" s="314"/>
      <c r="T54" s="314"/>
      <c r="U54" s="314"/>
    </row>
    <row r="55" spans="1:21" s="85" customFormat="1" ht="53.25" customHeight="1" x14ac:dyDescent="0.25">
      <c r="A55" s="150"/>
      <c r="B55" s="150"/>
      <c r="C55" s="204" t="s">
        <v>1217</v>
      </c>
      <c r="D55" s="394"/>
      <c r="E55" s="204"/>
      <c r="F55" s="311" t="s">
        <v>47</v>
      </c>
      <c r="G55" s="150"/>
      <c r="H55" s="152"/>
      <c r="I55" s="150"/>
      <c r="J55" s="152"/>
      <c r="L55" s="153"/>
      <c r="M55" s="143"/>
      <c r="N55" s="119"/>
      <c r="O55" s="150"/>
      <c r="P55" s="151"/>
      <c r="Q55" s="150"/>
      <c r="R55" s="181"/>
      <c r="S55" s="314"/>
      <c r="T55" s="314">
        <v>0.79</v>
      </c>
      <c r="U55" s="314">
        <v>0.84499999999999997</v>
      </c>
    </row>
    <row r="56" spans="1:21" s="85" customFormat="1" ht="53.25" customHeight="1" x14ac:dyDescent="0.25">
      <c r="A56" s="150"/>
      <c r="B56" s="150" t="s">
        <v>1115</v>
      </c>
      <c r="C56" s="204" t="s">
        <v>1218</v>
      </c>
      <c r="D56" s="395"/>
      <c r="E56" s="204"/>
      <c r="F56" s="311" t="s">
        <v>47</v>
      </c>
      <c r="G56" s="150"/>
      <c r="H56" s="152"/>
      <c r="I56" s="150"/>
      <c r="J56" s="152"/>
      <c r="K56" s="162"/>
      <c r="L56" s="153"/>
      <c r="M56" s="143"/>
      <c r="N56" s="119"/>
      <c r="O56" s="150"/>
      <c r="P56" s="151"/>
      <c r="Q56" s="150"/>
      <c r="R56" s="181"/>
      <c r="S56" s="314"/>
      <c r="T56" s="314"/>
      <c r="U56" s="314"/>
    </row>
    <row r="57" spans="1:21" s="85" customFormat="1" ht="53.25" customHeight="1" x14ac:dyDescent="0.25">
      <c r="A57" s="150">
        <v>28</v>
      </c>
      <c r="B57" s="150" t="s">
        <v>564</v>
      </c>
      <c r="C57" s="204" t="s">
        <v>1860</v>
      </c>
      <c r="D57" s="204" t="s">
        <v>338</v>
      </c>
      <c r="E57" s="204" t="s">
        <v>337</v>
      </c>
      <c r="F57" s="311" t="s">
        <v>47</v>
      </c>
      <c r="G57" s="150"/>
      <c r="H57" s="152">
        <v>11712.08</v>
      </c>
      <c r="I57" s="152">
        <v>11712.08</v>
      </c>
      <c r="J57" s="152"/>
      <c r="K57" s="162">
        <v>2.1</v>
      </c>
      <c r="L57" s="155"/>
      <c r="M57" s="143">
        <v>39650</v>
      </c>
      <c r="N57" s="119" t="s">
        <v>272</v>
      </c>
      <c r="O57" s="150"/>
      <c r="P57" s="151"/>
      <c r="Q57" s="150"/>
      <c r="R57" s="150"/>
      <c r="S57" s="314">
        <v>0</v>
      </c>
      <c r="T57" s="314">
        <f>0.3+1.8</f>
        <v>2.1</v>
      </c>
      <c r="U57" s="314"/>
    </row>
    <row r="58" spans="1:21" s="85" customFormat="1" ht="53.25" customHeight="1" x14ac:dyDescent="0.25">
      <c r="A58" s="150">
        <v>29</v>
      </c>
      <c r="B58" s="150" t="s">
        <v>565</v>
      </c>
      <c r="C58" s="204" t="s">
        <v>340</v>
      </c>
      <c r="D58" s="204" t="s">
        <v>341</v>
      </c>
      <c r="E58" s="204" t="s">
        <v>339</v>
      </c>
      <c r="F58" s="311" t="s">
        <v>47</v>
      </c>
      <c r="G58" s="150"/>
      <c r="H58" s="152">
        <v>51957.61</v>
      </c>
      <c r="I58" s="152">
        <v>51957.61</v>
      </c>
      <c r="J58" s="152"/>
      <c r="K58" s="162">
        <v>1.1000000000000001</v>
      </c>
      <c r="L58" s="155"/>
      <c r="M58" s="143">
        <v>39650</v>
      </c>
      <c r="N58" s="119" t="s">
        <v>272</v>
      </c>
      <c r="O58" s="150"/>
      <c r="P58" s="151"/>
      <c r="Q58" s="150"/>
      <c r="R58" s="181"/>
      <c r="S58" s="314">
        <v>0.3</v>
      </c>
      <c r="T58" s="314">
        <v>0.8</v>
      </c>
      <c r="U58" s="314"/>
    </row>
    <row r="59" spans="1:21" s="85" customFormat="1" ht="53.25" customHeight="1" x14ac:dyDescent="0.25">
      <c r="A59" s="150">
        <v>30</v>
      </c>
      <c r="B59" s="150" t="s">
        <v>566</v>
      </c>
      <c r="C59" s="204" t="s">
        <v>1861</v>
      </c>
      <c r="D59" s="204" t="s">
        <v>343</v>
      </c>
      <c r="E59" s="204" t="s">
        <v>342</v>
      </c>
      <c r="F59" s="311" t="s">
        <v>47</v>
      </c>
      <c r="G59" s="150"/>
      <c r="H59" s="151">
        <v>1</v>
      </c>
      <c r="I59" s="151">
        <v>1</v>
      </c>
      <c r="J59" s="152"/>
      <c r="K59" s="162">
        <v>0.25</v>
      </c>
      <c r="L59" s="155"/>
      <c r="M59" s="143">
        <v>39650</v>
      </c>
      <c r="N59" s="119" t="s">
        <v>272</v>
      </c>
      <c r="O59" s="150"/>
      <c r="P59" s="151"/>
      <c r="Q59" s="150"/>
      <c r="R59" s="150"/>
      <c r="S59" s="314">
        <v>0</v>
      </c>
      <c r="T59" s="314">
        <v>0.25</v>
      </c>
      <c r="U59" s="314"/>
    </row>
    <row r="60" spans="1:21" s="85" customFormat="1" ht="53.25" customHeight="1" x14ac:dyDescent="0.25">
      <c r="A60" s="150">
        <v>31</v>
      </c>
      <c r="B60" s="150" t="s">
        <v>567</v>
      </c>
      <c r="C60" s="204" t="s">
        <v>316</v>
      </c>
      <c r="D60" s="204" t="s">
        <v>345</v>
      </c>
      <c r="E60" s="204" t="s">
        <v>344</v>
      </c>
      <c r="F60" s="311" t="s">
        <v>47</v>
      </c>
      <c r="G60" s="150"/>
      <c r="H60" s="151">
        <v>33184.239999999998</v>
      </c>
      <c r="I60" s="151">
        <v>33184.239999999998</v>
      </c>
      <c r="J60" s="152"/>
      <c r="K60" s="162">
        <v>0.85</v>
      </c>
      <c r="L60" s="153"/>
      <c r="M60" s="143">
        <v>39650</v>
      </c>
      <c r="N60" s="119" t="s">
        <v>272</v>
      </c>
      <c r="O60" s="150"/>
      <c r="P60" s="151"/>
      <c r="Q60" s="150"/>
      <c r="R60" s="181"/>
      <c r="S60" s="314"/>
      <c r="T60" s="314">
        <v>0.85</v>
      </c>
      <c r="U60" s="314"/>
    </row>
    <row r="61" spans="1:21" s="85" customFormat="1" ht="53.25" customHeight="1" x14ac:dyDescent="0.25">
      <c r="A61" s="150">
        <v>32</v>
      </c>
      <c r="B61" s="150" t="s">
        <v>568</v>
      </c>
      <c r="C61" s="204" t="s">
        <v>1192</v>
      </c>
      <c r="D61" s="390" t="s">
        <v>347</v>
      </c>
      <c r="E61" s="204" t="s">
        <v>346</v>
      </c>
      <c r="F61" s="311" t="s">
        <v>47</v>
      </c>
      <c r="G61" s="150"/>
      <c r="H61" s="151">
        <v>1233440.58</v>
      </c>
      <c r="I61" s="151">
        <v>1233440.58</v>
      </c>
      <c r="J61" s="152"/>
      <c r="K61" s="162">
        <v>2.1869999999999998</v>
      </c>
      <c r="L61" s="153"/>
      <c r="M61" s="143">
        <v>39650</v>
      </c>
      <c r="N61" s="119" t="s">
        <v>272</v>
      </c>
      <c r="O61" s="150"/>
      <c r="P61" s="151"/>
      <c r="Q61" s="150"/>
      <c r="R61" s="181"/>
      <c r="S61" s="314"/>
      <c r="T61" s="314"/>
      <c r="U61" s="314"/>
    </row>
    <row r="62" spans="1:21" s="85" customFormat="1" ht="53.25" customHeight="1" x14ac:dyDescent="0.25">
      <c r="A62" s="150"/>
      <c r="B62" s="150"/>
      <c r="C62" s="204" t="s">
        <v>1228</v>
      </c>
      <c r="D62" s="391"/>
      <c r="E62" s="204"/>
      <c r="F62" s="311" t="s">
        <v>47</v>
      </c>
      <c r="G62" s="150"/>
      <c r="H62" s="151"/>
      <c r="I62" s="150"/>
      <c r="J62" s="152"/>
      <c r="L62" s="153"/>
      <c r="M62" s="143"/>
      <c r="N62" s="119"/>
      <c r="O62" s="150"/>
      <c r="P62" s="151"/>
      <c r="Q62" s="150"/>
      <c r="R62" s="181"/>
      <c r="S62" s="314"/>
      <c r="T62" s="314">
        <v>1.9430000000000001</v>
      </c>
      <c r="U62" s="314">
        <v>0.24399999999999999</v>
      </c>
    </row>
    <row r="63" spans="1:21" s="85" customFormat="1" ht="53.25" customHeight="1" x14ac:dyDescent="0.25">
      <c r="A63" s="150"/>
      <c r="B63" s="150" t="s">
        <v>1116</v>
      </c>
      <c r="C63" s="204" t="s">
        <v>1214</v>
      </c>
      <c r="D63" s="392"/>
      <c r="E63" s="204"/>
      <c r="F63" s="311" t="s">
        <v>47</v>
      </c>
      <c r="G63" s="150"/>
      <c r="H63" s="151"/>
      <c r="I63" s="150"/>
      <c r="J63" s="152"/>
      <c r="K63" s="162"/>
      <c r="L63" s="153"/>
      <c r="M63" s="143"/>
      <c r="N63" s="119"/>
      <c r="O63" s="150"/>
      <c r="P63" s="151"/>
      <c r="Q63" s="150"/>
      <c r="R63" s="181"/>
      <c r="S63" s="314"/>
      <c r="T63" s="314"/>
      <c r="U63" s="314"/>
    </row>
    <row r="64" spans="1:21" s="85" customFormat="1" ht="53.25" customHeight="1" x14ac:dyDescent="0.25">
      <c r="A64" s="150">
        <v>33</v>
      </c>
      <c r="B64" s="150" t="s">
        <v>569</v>
      </c>
      <c r="C64" s="204" t="s">
        <v>1192</v>
      </c>
      <c r="D64" s="390" t="s">
        <v>349</v>
      </c>
      <c r="E64" s="204" t="s">
        <v>348</v>
      </c>
      <c r="F64" s="311" t="s">
        <v>47</v>
      </c>
      <c r="G64" s="150"/>
      <c r="H64" s="151">
        <v>50123.32</v>
      </c>
      <c r="I64" s="151">
        <v>50123.32</v>
      </c>
      <c r="J64" s="152"/>
      <c r="K64" s="162">
        <v>0.67</v>
      </c>
      <c r="L64" s="153"/>
      <c r="M64" s="143">
        <v>39650</v>
      </c>
      <c r="N64" s="119" t="s">
        <v>272</v>
      </c>
      <c r="O64" s="150"/>
      <c r="P64" s="151"/>
      <c r="Q64" s="150"/>
      <c r="R64" s="181"/>
      <c r="S64" s="314"/>
      <c r="T64" s="314"/>
      <c r="U64" s="314"/>
    </row>
    <row r="65" spans="1:21" s="85" customFormat="1" ht="53.25" customHeight="1" x14ac:dyDescent="0.25">
      <c r="A65" s="150"/>
      <c r="B65" s="150"/>
      <c r="C65" s="204" t="s">
        <v>1247</v>
      </c>
      <c r="D65" s="391"/>
      <c r="E65" s="204"/>
      <c r="F65" s="311" t="s">
        <v>47</v>
      </c>
      <c r="G65" s="150"/>
      <c r="H65" s="151"/>
      <c r="I65" s="150"/>
      <c r="J65" s="152"/>
      <c r="L65" s="153"/>
      <c r="M65" s="143"/>
      <c r="N65" s="119"/>
      <c r="O65" s="150"/>
      <c r="P65" s="151"/>
      <c r="Q65" s="150"/>
      <c r="R65" s="181"/>
      <c r="S65" s="314"/>
      <c r="T65" s="314">
        <v>0.64900000000000002</v>
      </c>
      <c r="U65" s="314">
        <v>2.1000000000000001E-2</v>
      </c>
    </row>
    <row r="66" spans="1:21" s="85" customFormat="1" ht="53.25" customHeight="1" x14ac:dyDescent="0.25">
      <c r="A66" s="150"/>
      <c r="B66" s="150"/>
      <c r="C66" s="204" t="s">
        <v>1248</v>
      </c>
      <c r="D66" s="392"/>
      <c r="E66" s="204"/>
      <c r="F66" s="311" t="s">
        <v>47</v>
      </c>
      <c r="G66" s="150"/>
      <c r="H66" s="151"/>
      <c r="I66" s="150"/>
      <c r="J66" s="152"/>
      <c r="K66" s="162"/>
      <c r="L66" s="153"/>
      <c r="M66" s="143"/>
      <c r="N66" s="119"/>
      <c r="O66" s="150"/>
      <c r="P66" s="151"/>
      <c r="Q66" s="150"/>
      <c r="R66" s="181"/>
      <c r="S66" s="314"/>
      <c r="T66" s="314"/>
      <c r="U66" s="314"/>
    </row>
    <row r="67" spans="1:21" s="85" customFormat="1" ht="53.25" customHeight="1" x14ac:dyDescent="0.25">
      <c r="A67" s="150">
        <v>34</v>
      </c>
      <c r="B67" s="150" t="s">
        <v>570</v>
      </c>
      <c r="C67" s="204" t="s">
        <v>1192</v>
      </c>
      <c r="D67" s="393" t="s">
        <v>351</v>
      </c>
      <c r="E67" s="204" t="s">
        <v>350</v>
      </c>
      <c r="F67" s="311" t="s">
        <v>47</v>
      </c>
      <c r="G67" s="150"/>
      <c r="H67" s="152">
        <v>232355.91</v>
      </c>
      <c r="I67" s="152">
        <v>232355.91</v>
      </c>
      <c r="J67" s="152"/>
      <c r="K67" s="162">
        <v>1.6020000000000001</v>
      </c>
      <c r="L67" s="153"/>
      <c r="M67" s="143">
        <v>39650</v>
      </c>
      <c r="N67" s="119" t="s">
        <v>272</v>
      </c>
      <c r="O67" s="150"/>
      <c r="P67" s="151"/>
      <c r="Q67" s="150"/>
      <c r="R67" s="181"/>
      <c r="S67" s="314"/>
      <c r="T67" s="314"/>
      <c r="U67" s="314"/>
    </row>
    <row r="68" spans="1:21" s="85" customFormat="1" ht="53.25" customHeight="1" x14ac:dyDescent="0.25">
      <c r="A68" s="150"/>
      <c r="B68" s="150"/>
      <c r="C68" s="204" t="s">
        <v>1227</v>
      </c>
      <c r="D68" s="394"/>
      <c r="E68" s="204"/>
      <c r="F68" s="311" t="s">
        <v>47</v>
      </c>
      <c r="G68" s="150"/>
      <c r="H68" s="152"/>
      <c r="I68" s="150"/>
      <c r="J68" s="152"/>
      <c r="L68" s="153"/>
      <c r="M68" s="143"/>
      <c r="N68" s="119"/>
      <c r="O68" s="150"/>
      <c r="P68" s="151"/>
      <c r="Q68" s="150"/>
      <c r="R68" s="181"/>
      <c r="S68" s="314"/>
      <c r="T68" s="314"/>
      <c r="U68" s="314">
        <v>1.6020000000000001</v>
      </c>
    </row>
    <row r="69" spans="1:21" s="85" customFormat="1" ht="53.25" customHeight="1" x14ac:dyDescent="0.25">
      <c r="A69" s="150"/>
      <c r="B69" s="150" t="s">
        <v>1119</v>
      </c>
      <c r="C69" s="204" t="s">
        <v>1747</v>
      </c>
      <c r="D69" s="395"/>
      <c r="E69" s="204"/>
      <c r="F69" s="311" t="s">
        <v>47</v>
      </c>
      <c r="G69" s="150"/>
      <c r="H69" s="152"/>
      <c r="I69" s="150"/>
      <c r="J69" s="152"/>
      <c r="K69" s="162"/>
      <c r="L69" s="153"/>
      <c r="M69" s="143"/>
      <c r="N69" s="119"/>
      <c r="O69" s="150"/>
      <c r="P69" s="151"/>
      <c r="Q69" s="150"/>
      <c r="R69" s="181"/>
      <c r="S69" s="314"/>
      <c r="T69" s="314"/>
      <c r="U69" s="314"/>
    </row>
    <row r="70" spans="1:21" s="85" customFormat="1" ht="53.25" customHeight="1" x14ac:dyDescent="0.25">
      <c r="A70" s="150">
        <v>35</v>
      </c>
      <c r="B70" s="150" t="s">
        <v>571</v>
      </c>
      <c r="C70" s="204" t="s">
        <v>1862</v>
      </c>
      <c r="D70" s="204" t="s">
        <v>353</v>
      </c>
      <c r="E70" s="204" t="s">
        <v>352</v>
      </c>
      <c r="F70" s="311" t="s">
        <v>47</v>
      </c>
      <c r="G70" s="150"/>
      <c r="H70" s="151">
        <v>1</v>
      </c>
      <c r="I70" s="151">
        <v>1</v>
      </c>
      <c r="J70" s="152"/>
      <c r="K70" s="162">
        <v>0.65</v>
      </c>
      <c r="L70" s="155"/>
      <c r="M70" s="143">
        <v>39650</v>
      </c>
      <c r="N70" s="119" t="s">
        <v>272</v>
      </c>
      <c r="O70" s="150"/>
      <c r="P70" s="151"/>
      <c r="Q70" s="150"/>
      <c r="R70" s="150"/>
      <c r="S70" s="314">
        <v>0.2</v>
      </c>
      <c r="T70" s="314">
        <v>0.45</v>
      </c>
      <c r="U70" s="314"/>
    </row>
    <row r="71" spans="1:21" s="85" customFormat="1" ht="53.25" customHeight="1" x14ac:dyDescent="0.25">
      <c r="A71" s="150">
        <v>36</v>
      </c>
      <c r="B71" s="150" t="s">
        <v>572</v>
      </c>
      <c r="C71" s="204" t="s">
        <v>1875</v>
      </c>
      <c r="D71" s="204" t="s">
        <v>355</v>
      </c>
      <c r="E71" s="204" t="s">
        <v>354</v>
      </c>
      <c r="F71" s="311" t="s">
        <v>47</v>
      </c>
      <c r="G71" s="150"/>
      <c r="H71" s="152">
        <v>1</v>
      </c>
      <c r="I71" s="152">
        <v>1</v>
      </c>
      <c r="J71" s="152"/>
      <c r="K71" s="162">
        <f>0.75+0.2481</f>
        <v>0.99809999999999999</v>
      </c>
      <c r="L71" s="153"/>
      <c r="M71" s="143">
        <v>39650</v>
      </c>
      <c r="N71" s="119" t="s">
        <v>272</v>
      </c>
      <c r="O71" s="150"/>
      <c r="P71" s="151"/>
      <c r="Q71" s="150"/>
      <c r="R71" s="150"/>
      <c r="S71" s="314">
        <v>0</v>
      </c>
      <c r="T71" s="314">
        <v>0.998</v>
      </c>
      <c r="U71" s="314"/>
    </row>
    <row r="72" spans="1:21" s="85" customFormat="1" ht="53.25" customHeight="1" x14ac:dyDescent="0.25">
      <c r="A72" s="150">
        <v>37</v>
      </c>
      <c r="B72" s="150" t="s">
        <v>573</v>
      </c>
      <c r="C72" s="204" t="s">
        <v>357</v>
      </c>
      <c r="D72" s="204" t="s">
        <v>358</v>
      </c>
      <c r="E72" s="204" t="s">
        <v>356</v>
      </c>
      <c r="F72" s="311" t="s">
        <v>47</v>
      </c>
      <c r="G72" s="150"/>
      <c r="H72" s="151">
        <v>48710.26</v>
      </c>
      <c r="I72" s="151">
        <v>48710.26</v>
      </c>
      <c r="J72" s="152"/>
      <c r="K72" s="162">
        <v>0.75</v>
      </c>
      <c r="L72" s="155"/>
      <c r="M72" s="143">
        <v>39650</v>
      </c>
      <c r="N72" s="119" t="s">
        <v>272</v>
      </c>
      <c r="O72" s="150"/>
      <c r="P72" s="151"/>
      <c r="Q72" s="150"/>
      <c r="R72" s="181"/>
      <c r="S72" s="314"/>
      <c r="T72" s="314">
        <v>0.75</v>
      </c>
      <c r="U72" s="314"/>
    </row>
    <row r="73" spans="1:21" s="85" customFormat="1" ht="72.75" customHeight="1" x14ac:dyDescent="0.25">
      <c r="A73" s="150">
        <v>38</v>
      </c>
      <c r="B73" s="150" t="s">
        <v>574</v>
      </c>
      <c r="C73" s="204" t="s">
        <v>1246</v>
      </c>
      <c r="D73" s="204" t="s">
        <v>360</v>
      </c>
      <c r="E73" s="204" t="s">
        <v>359</v>
      </c>
      <c r="F73" s="311" t="s">
        <v>47</v>
      </c>
      <c r="G73" s="150"/>
      <c r="H73" s="151">
        <v>3184.37</v>
      </c>
      <c r="I73" s="151">
        <v>3184.37</v>
      </c>
      <c r="J73" s="152"/>
      <c r="K73" s="162">
        <v>0.51400000000000001</v>
      </c>
      <c r="L73" s="153"/>
      <c r="M73" s="143">
        <v>39650</v>
      </c>
      <c r="N73" s="119" t="s">
        <v>272</v>
      </c>
      <c r="O73" s="150"/>
      <c r="P73" s="151"/>
      <c r="Q73" s="150"/>
      <c r="R73" s="181"/>
      <c r="S73" s="314"/>
      <c r="T73" s="314">
        <v>0.28599999999999998</v>
      </c>
      <c r="U73" s="314">
        <v>0.22800000000000001</v>
      </c>
    </row>
    <row r="74" spans="1:21" s="85" customFormat="1" ht="53.25" customHeight="1" x14ac:dyDescent="0.25">
      <c r="A74" s="150">
        <v>39</v>
      </c>
      <c r="B74" s="150" t="s">
        <v>575</v>
      </c>
      <c r="C74" s="204" t="s">
        <v>362</v>
      </c>
      <c r="D74" s="204" t="s">
        <v>363</v>
      </c>
      <c r="E74" s="204" t="s">
        <v>361</v>
      </c>
      <c r="F74" s="311" t="s">
        <v>47</v>
      </c>
      <c r="G74" s="150"/>
      <c r="H74" s="151">
        <v>10931.28</v>
      </c>
      <c r="I74" s="151">
        <v>10931.28</v>
      </c>
      <c r="J74" s="152"/>
      <c r="K74" s="162">
        <v>0.28000000000000003</v>
      </c>
      <c r="L74" s="153"/>
      <c r="M74" s="143">
        <v>39650</v>
      </c>
      <c r="N74" s="119" t="s">
        <v>272</v>
      </c>
      <c r="O74" s="150"/>
      <c r="P74" s="151"/>
      <c r="Q74" s="150"/>
      <c r="R74" s="181"/>
      <c r="S74" s="314"/>
      <c r="T74" s="314">
        <v>0.28000000000000003</v>
      </c>
      <c r="U74" s="314"/>
    </row>
    <row r="75" spans="1:21" s="85" customFormat="1" ht="53.25" customHeight="1" x14ac:dyDescent="0.25">
      <c r="A75" s="150">
        <v>40</v>
      </c>
      <c r="B75" s="150" t="s">
        <v>576</v>
      </c>
      <c r="C75" s="204" t="s">
        <v>1192</v>
      </c>
      <c r="D75" s="388" t="s">
        <v>365</v>
      </c>
      <c r="E75" s="204" t="s">
        <v>364</v>
      </c>
      <c r="F75" s="311" t="s">
        <v>47</v>
      </c>
      <c r="G75" s="150"/>
      <c r="H75" s="151">
        <v>1</v>
      </c>
      <c r="I75" s="151">
        <v>1</v>
      </c>
      <c r="J75" s="152"/>
      <c r="K75" s="162">
        <v>1.4039999999999999</v>
      </c>
      <c r="L75" s="153"/>
      <c r="M75" s="143">
        <v>39650</v>
      </c>
      <c r="N75" s="316" t="s">
        <v>272</v>
      </c>
      <c r="O75" s="150"/>
      <c r="P75" s="151"/>
      <c r="Q75" s="150"/>
      <c r="R75" s="181"/>
      <c r="S75" s="314"/>
      <c r="T75" s="314"/>
      <c r="U75" s="314"/>
    </row>
    <row r="76" spans="1:21" s="85" customFormat="1" ht="53.25" customHeight="1" x14ac:dyDescent="0.25">
      <c r="A76" s="150"/>
      <c r="B76" s="150"/>
      <c r="C76" s="204" t="s">
        <v>1244</v>
      </c>
      <c r="D76" s="388"/>
      <c r="E76" s="204"/>
      <c r="F76" s="311" t="s">
        <v>47</v>
      </c>
      <c r="G76" s="150"/>
      <c r="H76" s="151"/>
      <c r="I76" s="150"/>
      <c r="J76" s="152"/>
      <c r="L76" s="153"/>
      <c r="M76" s="143"/>
      <c r="N76" s="316"/>
      <c r="O76" s="150"/>
      <c r="P76" s="151"/>
      <c r="Q76" s="150"/>
      <c r="R76" s="181"/>
      <c r="S76" s="314"/>
      <c r="T76" s="314">
        <v>1.4039999999999999</v>
      </c>
      <c r="U76" s="314"/>
    </row>
    <row r="77" spans="1:21" s="85" customFormat="1" ht="53.25" customHeight="1" x14ac:dyDescent="0.25">
      <c r="A77" s="150"/>
      <c r="B77" s="150"/>
      <c r="C77" s="204" t="s">
        <v>1245</v>
      </c>
      <c r="D77" s="388"/>
      <c r="E77" s="204"/>
      <c r="F77" s="311" t="s">
        <v>47</v>
      </c>
      <c r="G77" s="150"/>
      <c r="H77" s="151"/>
      <c r="I77" s="150"/>
      <c r="J77" s="152"/>
      <c r="K77" s="162"/>
      <c r="L77" s="153"/>
      <c r="M77" s="143"/>
      <c r="N77" s="316"/>
      <c r="O77" s="150"/>
      <c r="P77" s="151"/>
      <c r="Q77" s="150"/>
      <c r="R77" s="181"/>
      <c r="S77" s="314"/>
      <c r="T77" s="314"/>
      <c r="U77" s="314"/>
    </row>
    <row r="78" spans="1:21" s="85" customFormat="1" ht="53.25" customHeight="1" x14ac:dyDescent="0.25">
      <c r="A78" s="150">
        <v>41</v>
      </c>
      <c r="B78" s="150" t="s">
        <v>577</v>
      </c>
      <c r="C78" s="204" t="s">
        <v>367</v>
      </c>
      <c r="D78" s="206" t="s">
        <v>368</v>
      </c>
      <c r="E78" s="204" t="s">
        <v>366</v>
      </c>
      <c r="F78" s="311" t="s">
        <v>47</v>
      </c>
      <c r="G78" s="150"/>
      <c r="H78" s="152">
        <v>1</v>
      </c>
      <c r="I78" s="152">
        <v>1</v>
      </c>
      <c r="J78" s="152"/>
      <c r="K78" s="162">
        <v>1.2</v>
      </c>
      <c r="L78" s="153"/>
      <c r="M78" s="143">
        <v>39650</v>
      </c>
      <c r="N78" s="119" t="s">
        <v>272</v>
      </c>
      <c r="O78" s="150"/>
      <c r="P78" s="151"/>
      <c r="Q78" s="150"/>
      <c r="R78" s="181"/>
      <c r="S78" s="314">
        <v>1.2</v>
      </c>
      <c r="T78" s="314"/>
      <c r="U78" s="314"/>
    </row>
    <row r="79" spans="1:21" s="85" customFormat="1" ht="53.25" customHeight="1" x14ac:dyDescent="0.25">
      <c r="A79" s="150">
        <v>42</v>
      </c>
      <c r="B79" s="150" t="s">
        <v>578</v>
      </c>
      <c r="C79" s="204" t="s">
        <v>1192</v>
      </c>
      <c r="D79" s="390" t="s">
        <v>370</v>
      </c>
      <c r="E79" s="204" t="s">
        <v>369</v>
      </c>
      <c r="F79" s="311" t="s">
        <v>47</v>
      </c>
      <c r="G79" s="150"/>
      <c r="H79" s="152">
        <f>102808.06+H81</f>
        <v>162558.06</v>
      </c>
      <c r="I79" s="151">
        <f>H79</f>
        <v>162558.06</v>
      </c>
      <c r="J79" s="152"/>
      <c r="K79" s="162">
        <v>0.79400000000000004</v>
      </c>
      <c r="L79" s="155"/>
      <c r="M79" s="143">
        <v>39650</v>
      </c>
      <c r="N79" s="119" t="s">
        <v>272</v>
      </c>
      <c r="O79" s="150"/>
      <c r="P79" s="151"/>
      <c r="Q79" s="150"/>
      <c r="R79" s="181"/>
      <c r="S79" s="314"/>
      <c r="T79" s="314"/>
      <c r="U79" s="314"/>
    </row>
    <row r="80" spans="1:21" s="85" customFormat="1" ht="53.25" customHeight="1" x14ac:dyDescent="0.25">
      <c r="A80" s="150"/>
      <c r="B80" s="150"/>
      <c r="C80" s="204" t="s">
        <v>1221</v>
      </c>
      <c r="D80" s="391"/>
      <c r="E80" s="204"/>
      <c r="F80" s="311" t="s">
        <v>47</v>
      </c>
      <c r="G80" s="150"/>
      <c r="H80" s="152"/>
      <c r="I80" s="150"/>
      <c r="J80" s="152"/>
      <c r="L80" s="155"/>
      <c r="M80" s="143"/>
      <c r="N80" s="119"/>
      <c r="O80" s="150"/>
      <c r="P80" s="151"/>
      <c r="Q80" s="150"/>
      <c r="R80" s="181"/>
      <c r="S80" s="314"/>
      <c r="T80" s="314">
        <v>0.79400000000000004</v>
      </c>
      <c r="U80" s="314"/>
    </row>
    <row r="81" spans="1:21" s="85" customFormat="1" ht="53.25" customHeight="1" x14ac:dyDescent="0.25">
      <c r="A81" s="150"/>
      <c r="B81" s="150"/>
      <c r="C81" s="204" t="s">
        <v>1222</v>
      </c>
      <c r="D81" s="392"/>
      <c r="E81" s="204"/>
      <c r="F81" s="311" t="s">
        <v>47</v>
      </c>
      <c r="G81" s="150"/>
      <c r="H81" s="152">
        <v>59750</v>
      </c>
      <c r="I81" s="150"/>
      <c r="J81" s="152"/>
      <c r="K81" s="162"/>
      <c r="L81" s="155"/>
      <c r="M81" s="143"/>
      <c r="N81" s="119"/>
      <c r="O81" s="150"/>
      <c r="P81" s="151"/>
      <c r="Q81" s="150"/>
      <c r="R81" s="181"/>
      <c r="S81" s="314"/>
      <c r="T81" s="314"/>
      <c r="U81" s="314"/>
    </row>
    <row r="82" spans="1:21" s="85" customFormat="1" ht="53.25" customHeight="1" x14ac:dyDescent="0.25">
      <c r="A82" s="150">
        <v>43</v>
      </c>
      <c r="B82" s="150" t="s">
        <v>579</v>
      </c>
      <c r="C82" s="204" t="s">
        <v>274</v>
      </c>
      <c r="D82" s="204" t="s">
        <v>372</v>
      </c>
      <c r="E82" s="204" t="s">
        <v>371</v>
      </c>
      <c r="F82" s="311" t="s">
        <v>47</v>
      </c>
      <c r="G82" s="150"/>
      <c r="H82" s="151">
        <v>23424.17</v>
      </c>
      <c r="I82" s="151">
        <v>23424.17</v>
      </c>
      <c r="J82" s="152"/>
      <c r="K82" s="162">
        <v>0.6</v>
      </c>
      <c r="L82" s="155"/>
      <c r="M82" s="143">
        <v>39650</v>
      </c>
      <c r="N82" s="119" t="s">
        <v>272</v>
      </c>
      <c r="O82" s="150"/>
      <c r="P82" s="151"/>
      <c r="Q82" s="150"/>
      <c r="R82" s="181"/>
      <c r="S82" s="314"/>
      <c r="T82" s="314">
        <v>0.6</v>
      </c>
      <c r="U82" s="314"/>
    </row>
    <row r="83" spans="1:21" s="85" customFormat="1" ht="53.25" customHeight="1" x14ac:dyDescent="0.25">
      <c r="A83" s="150">
        <v>44</v>
      </c>
      <c r="B83" s="150" t="s">
        <v>580</v>
      </c>
      <c r="C83" s="204" t="s">
        <v>1192</v>
      </c>
      <c r="D83" s="390" t="s">
        <v>374</v>
      </c>
      <c r="E83" s="204" t="s">
        <v>373</v>
      </c>
      <c r="F83" s="311" t="s">
        <v>47</v>
      </c>
      <c r="G83" s="150"/>
      <c r="H83" s="152">
        <v>1</v>
      </c>
      <c r="I83" s="152">
        <v>1</v>
      </c>
      <c r="J83" s="152"/>
      <c r="K83" s="162">
        <v>0.80300000000000005</v>
      </c>
      <c r="L83" s="153"/>
      <c r="M83" s="143">
        <v>39650</v>
      </c>
      <c r="N83" s="119" t="s">
        <v>272</v>
      </c>
      <c r="O83" s="150"/>
      <c r="P83" s="151"/>
      <c r="Q83" s="150"/>
      <c r="R83" s="181"/>
      <c r="S83" s="314"/>
      <c r="T83" s="314"/>
      <c r="U83" s="314"/>
    </row>
    <row r="84" spans="1:21" s="85" customFormat="1" ht="53.25" customHeight="1" x14ac:dyDescent="0.25">
      <c r="A84" s="150"/>
      <c r="B84" s="150"/>
      <c r="C84" s="204" t="s">
        <v>1210</v>
      </c>
      <c r="D84" s="391"/>
      <c r="E84" s="204"/>
      <c r="F84" s="311" t="s">
        <v>47</v>
      </c>
      <c r="G84" s="150"/>
      <c r="H84" s="152"/>
      <c r="I84" s="150"/>
      <c r="J84" s="152"/>
      <c r="L84" s="153"/>
      <c r="M84" s="143"/>
      <c r="N84" s="119"/>
      <c r="O84" s="150"/>
      <c r="P84" s="151"/>
      <c r="Q84" s="150"/>
      <c r="R84" s="181"/>
      <c r="S84" s="314"/>
      <c r="T84" s="314">
        <v>0.65100000000000002</v>
      </c>
      <c r="U84" s="314">
        <v>0.152</v>
      </c>
    </row>
    <row r="85" spans="1:21" s="85" customFormat="1" ht="53.25" customHeight="1" x14ac:dyDescent="0.25">
      <c r="A85" s="150"/>
      <c r="B85" s="150"/>
      <c r="C85" s="204" t="s">
        <v>1211</v>
      </c>
      <c r="D85" s="392"/>
      <c r="E85" s="204"/>
      <c r="F85" s="311" t="s">
        <v>47</v>
      </c>
      <c r="G85" s="150"/>
      <c r="H85" s="152"/>
      <c r="I85" s="150"/>
      <c r="J85" s="152"/>
      <c r="K85" s="162"/>
      <c r="L85" s="153"/>
      <c r="M85" s="143"/>
      <c r="N85" s="119"/>
      <c r="O85" s="150"/>
      <c r="P85" s="151"/>
      <c r="Q85" s="150"/>
      <c r="R85" s="181"/>
      <c r="S85" s="314"/>
      <c r="T85" s="314"/>
      <c r="U85" s="314"/>
    </row>
    <row r="86" spans="1:21" s="85" customFormat="1" ht="53.25" customHeight="1" x14ac:dyDescent="0.25">
      <c r="A86" s="150">
        <v>45</v>
      </c>
      <c r="B86" s="150" t="s">
        <v>581</v>
      </c>
      <c r="C86" s="204" t="s">
        <v>1192</v>
      </c>
      <c r="D86" s="388" t="s">
        <v>376</v>
      </c>
      <c r="E86" s="204" t="s">
        <v>375</v>
      </c>
      <c r="F86" s="311" t="s">
        <v>47</v>
      </c>
      <c r="G86" s="150"/>
      <c r="H86" s="152">
        <v>11712.08</v>
      </c>
      <c r="I86" s="152">
        <v>11712.08</v>
      </c>
      <c r="J86" s="152"/>
      <c r="K86" s="162">
        <v>1.3580000000000001</v>
      </c>
      <c r="L86" s="155"/>
      <c r="M86" s="143">
        <v>39650</v>
      </c>
      <c r="N86" s="119" t="s">
        <v>272</v>
      </c>
      <c r="O86" s="150"/>
      <c r="P86" s="151"/>
      <c r="Q86" s="150"/>
      <c r="R86" s="181"/>
      <c r="S86" s="314"/>
      <c r="T86" s="314"/>
      <c r="U86" s="314"/>
    </row>
    <row r="87" spans="1:21" s="85" customFormat="1" ht="53.25" customHeight="1" x14ac:dyDescent="0.25">
      <c r="A87" s="150"/>
      <c r="B87" s="150"/>
      <c r="C87" s="204" t="s">
        <v>1209</v>
      </c>
      <c r="D87" s="388"/>
      <c r="E87" s="204"/>
      <c r="F87" s="311" t="s">
        <v>47</v>
      </c>
      <c r="G87" s="150"/>
      <c r="H87" s="152"/>
      <c r="I87" s="150"/>
      <c r="J87" s="152"/>
      <c r="L87" s="155"/>
      <c r="M87" s="143"/>
      <c r="N87" s="119"/>
      <c r="O87" s="150"/>
      <c r="P87" s="151"/>
      <c r="Q87" s="150"/>
      <c r="R87" s="181"/>
      <c r="S87" s="314"/>
      <c r="T87" s="314">
        <v>1.3580000000000001</v>
      </c>
      <c r="U87" s="314"/>
    </row>
    <row r="88" spans="1:21" s="85" customFormat="1" ht="53.25" customHeight="1" x14ac:dyDescent="0.25">
      <c r="A88" s="150"/>
      <c r="B88" s="150" t="s">
        <v>1128</v>
      </c>
      <c r="C88" s="204" t="s">
        <v>1208</v>
      </c>
      <c r="D88" s="388"/>
      <c r="E88" s="204"/>
      <c r="F88" s="311" t="s">
        <v>47</v>
      </c>
      <c r="G88" s="150"/>
      <c r="H88" s="152"/>
      <c r="I88" s="150"/>
      <c r="J88" s="152"/>
      <c r="K88" s="162"/>
      <c r="L88" s="155"/>
      <c r="M88" s="143"/>
      <c r="N88" s="119"/>
      <c r="O88" s="150"/>
      <c r="P88" s="151"/>
      <c r="Q88" s="150"/>
      <c r="R88" s="181"/>
      <c r="S88" s="314"/>
      <c r="T88" s="314"/>
      <c r="U88" s="314"/>
    </row>
    <row r="89" spans="1:21" s="85" customFormat="1" ht="53.25" customHeight="1" x14ac:dyDescent="0.25">
      <c r="A89" s="150">
        <v>46</v>
      </c>
      <c r="B89" s="150" t="s">
        <v>582</v>
      </c>
      <c r="C89" s="204" t="s">
        <v>1192</v>
      </c>
      <c r="D89" s="389" t="s">
        <v>378</v>
      </c>
      <c r="E89" s="204" t="s">
        <v>377</v>
      </c>
      <c r="F89" s="311" t="s">
        <v>47</v>
      </c>
      <c r="G89" s="150"/>
      <c r="H89" s="152">
        <v>2271326.87</v>
      </c>
      <c r="I89" s="152">
        <v>2271326.87</v>
      </c>
      <c r="J89" s="152"/>
      <c r="K89" s="162">
        <v>3.7050000000000001</v>
      </c>
      <c r="L89" s="155"/>
      <c r="M89" s="143">
        <v>39650</v>
      </c>
      <c r="N89" s="119" t="s">
        <v>272</v>
      </c>
      <c r="O89" s="150"/>
      <c r="P89" s="151"/>
      <c r="Q89" s="150"/>
      <c r="R89" s="181"/>
      <c r="S89" s="314"/>
      <c r="T89" s="314"/>
      <c r="U89" s="314"/>
    </row>
    <row r="90" spans="1:21" s="85" customFormat="1" ht="53.25" customHeight="1" x14ac:dyDescent="0.25">
      <c r="A90" s="150"/>
      <c r="B90" s="150"/>
      <c r="C90" s="204" t="s">
        <v>1207</v>
      </c>
      <c r="D90" s="389"/>
      <c r="E90" s="204"/>
      <c r="F90" s="311" t="s">
        <v>47</v>
      </c>
      <c r="G90" s="150"/>
      <c r="H90" s="152"/>
      <c r="I90" s="150"/>
      <c r="J90" s="152"/>
      <c r="L90" s="155"/>
      <c r="M90" s="143"/>
      <c r="N90" s="119"/>
      <c r="O90" s="150"/>
      <c r="P90" s="151"/>
      <c r="Q90" s="150"/>
      <c r="R90" s="181"/>
      <c r="S90" s="314"/>
      <c r="T90" s="314">
        <v>3.6749999999999998</v>
      </c>
      <c r="U90" s="314">
        <v>0.03</v>
      </c>
    </row>
    <row r="91" spans="1:21" s="85" customFormat="1" ht="53.25" customHeight="1" x14ac:dyDescent="0.25">
      <c r="A91" s="150"/>
      <c r="B91" s="150"/>
      <c r="C91" s="204" t="s">
        <v>1201</v>
      </c>
      <c r="D91" s="389"/>
      <c r="E91" s="204"/>
      <c r="F91" s="311" t="s">
        <v>47</v>
      </c>
      <c r="G91" s="150"/>
      <c r="H91" s="152"/>
      <c r="I91" s="150"/>
      <c r="J91" s="152"/>
      <c r="K91" s="162"/>
      <c r="L91" s="155"/>
      <c r="M91" s="143"/>
      <c r="N91" s="119"/>
      <c r="O91" s="150"/>
      <c r="P91" s="151"/>
      <c r="Q91" s="150"/>
      <c r="R91" s="181"/>
      <c r="S91" s="314"/>
      <c r="T91" s="314"/>
      <c r="U91" s="314"/>
    </row>
    <row r="92" spans="1:21" s="85" customFormat="1" ht="53.25" customHeight="1" x14ac:dyDescent="0.25">
      <c r="A92" s="150">
        <v>47</v>
      </c>
      <c r="B92" s="150" t="s">
        <v>583</v>
      </c>
      <c r="C92" s="204" t="s">
        <v>1863</v>
      </c>
      <c r="D92" s="204" t="s">
        <v>380</v>
      </c>
      <c r="E92" s="204" t="s">
        <v>379</v>
      </c>
      <c r="F92" s="311" t="s">
        <v>47</v>
      </c>
      <c r="G92" s="150"/>
      <c r="H92" s="152">
        <v>1</v>
      </c>
      <c r="I92" s="152">
        <v>1</v>
      </c>
      <c r="J92" s="152"/>
      <c r="K92" s="162">
        <v>0.65</v>
      </c>
      <c r="L92" s="155"/>
      <c r="M92" s="143">
        <v>39650</v>
      </c>
      <c r="N92" s="119" t="s">
        <v>272</v>
      </c>
      <c r="O92" s="150"/>
      <c r="P92" s="151"/>
      <c r="Q92" s="150"/>
      <c r="R92" s="150"/>
      <c r="S92" s="314">
        <v>0</v>
      </c>
      <c r="T92" s="314">
        <v>0.65</v>
      </c>
      <c r="U92" s="314"/>
    </row>
    <row r="93" spans="1:21" s="85" customFormat="1" ht="53.25" customHeight="1" x14ac:dyDescent="0.25">
      <c r="A93" s="150">
        <v>48</v>
      </c>
      <c r="B93" s="150" t="s">
        <v>584</v>
      </c>
      <c r="C93" s="204" t="s">
        <v>1192</v>
      </c>
      <c r="D93" s="388" t="s">
        <v>382</v>
      </c>
      <c r="E93" s="204" t="s">
        <v>381</v>
      </c>
      <c r="F93" s="311" t="s">
        <v>47</v>
      </c>
      <c r="G93" s="150"/>
      <c r="H93" s="152">
        <v>1</v>
      </c>
      <c r="I93" s="152">
        <v>1</v>
      </c>
      <c r="J93" s="152"/>
      <c r="K93" s="162">
        <v>1.3640000000000001</v>
      </c>
      <c r="L93" s="155"/>
      <c r="M93" s="143">
        <v>39650</v>
      </c>
      <c r="N93" s="119" t="s">
        <v>272</v>
      </c>
      <c r="O93" s="150"/>
      <c r="P93" s="151"/>
      <c r="Q93" s="150"/>
      <c r="R93" s="181"/>
      <c r="S93" s="314"/>
      <c r="T93" s="314"/>
      <c r="U93" s="314"/>
    </row>
    <row r="94" spans="1:21" s="85" customFormat="1" ht="53.25" customHeight="1" x14ac:dyDescent="0.25">
      <c r="A94" s="150"/>
      <c r="B94" s="150"/>
      <c r="C94" s="204" t="s">
        <v>1242</v>
      </c>
      <c r="D94" s="388"/>
      <c r="E94" s="204"/>
      <c r="F94" s="311"/>
      <c r="G94" s="150"/>
      <c r="H94" s="152"/>
      <c r="I94" s="150"/>
      <c r="J94" s="152"/>
      <c r="L94" s="155"/>
      <c r="M94" s="143"/>
      <c r="N94" s="119"/>
      <c r="O94" s="150"/>
      <c r="P94" s="151"/>
      <c r="Q94" s="150"/>
      <c r="R94" s="181"/>
      <c r="S94" s="314"/>
      <c r="T94" s="314">
        <v>1.3640000000000001</v>
      </c>
      <c r="U94" s="314"/>
    </row>
    <row r="95" spans="1:21" s="85" customFormat="1" ht="53.25" customHeight="1" x14ac:dyDescent="0.25">
      <c r="A95" s="150"/>
      <c r="B95" s="150"/>
      <c r="C95" s="204" t="s">
        <v>1243</v>
      </c>
      <c r="D95" s="388"/>
      <c r="E95" s="204"/>
      <c r="F95" s="311"/>
      <c r="G95" s="150"/>
      <c r="H95" s="152"/>
      <c r="I95" s="150"/>
      <c r="J95" s="152"/>
      <c r="K95" s="162"/>
      <c r="L95" s="155"/>
      <c r="M95" s="143"/>
      <c r="N95" s="119"/>
      <c r="O95" s="150"/>
      <c r="P95" s="151"/>
      <c r="Q95" s="150"/>
      <c r="R95" s="181"/>
      <c r="S95" s="314"/>
      <c r="T95" s="314"/>
      <c r="U95" s="314"/>
    </row>
    <row r="96" spans="1:21" s="85" customFormat="1" ht="53.25" customHeight="1" x14ac:dyDescent="0.25">
      <c r="A96" s="150">
        <v>49</v>
      </c>
      <c r="B96" s="150" t="s">
        <v>585</v>
      </c>
      <c r="C96" s="204" t="s">
        <v>1192</v>
      </c>
      <c r="D96" s="390" t="s">
        <v>384</v>
      </c>
      <c r="E96" s="204" t="s">
        <v>383</v>
      </c>
      <c r="F96" s="311" t="s">
        <v>47</v>
      </c>
      <c r="G96" s="150"/>
      <c r="H96" s="152">
        <v>39040.28</v>
      </c>
      <c r="I96" s="152">
        <v>39040.28</v>
      </c>
      <c r="J96" s="152"/>
      <c r="K96" s="162">
        <v>1.337</v>
      </c>
      <c r="L96" s="155"/>
      <c r="M96" s="143">
        <v>39650</v>
      </c>
      <c r="N96" s="119" t="s">
        <v>272</v>
      </c>
      <c r="O96" s="150"/>
      <c r="P96" s="151"/>
      <c r="Q96" s="150"/>
      <c r="R96" s="181"/>
      <c r="S96" s="314"/>
      <c r="T96" s="314"/>
      <c r="U96" s="314"/>
    </row>
    <row r="97" spans="1:21" s="85" customFormat="1" ht="53.25" customHeight="1" x14ac:dyDescent="0.25">
      <c r="A97" s="150"/>
      <c r="B97" s="150"/>
      <c r="C97" s="204" t="s">
        <v>1238</v>
      </c>
      <c r="D97" s="391"/>
      <c r="E97" s="204"/>
      <c r="F97" s="311" t="s">
        <v>47</v>
      </c>
      <c r="G97" s="150"/>
      <c r="H97" s="152"/>
      <c r="I97" s="150"/>
      <c r="J97" s="152"/>
      <c r="L97" s="155"/>
      <c r="M97" s="143"/>
      <c r="N97" s="119"/>
      <c r="O97" s="150"/>
      <c r="P97" s="151"/>
      <c r="Q97" s="150"/>
      <c r="R97" s="181"/>
      <c r="S97" s="314"/>
      <c r="T97" s="314">
        <v>1.337</v>
      </c>
      <c r="U97" s="314"/>
    </row>
    <row r="98" spans="1:21" s="85" customFormat="1" ht="53.25" customHeight="1" x14ac:dyDescent="0.25">
      <c r="A98" s="150"/>
      <c r="B98" s="150"/>
      <c r="C98" s="204" t="s">
        <v>1239</v>
      </c>
      <c r="D98" s="392"/>
      <c r="E98" s="204"/>
      <c r="F98" s="311" t="s">
        <v>47</v>
      </c>
      <c r="G98" s="150"/>
      <c r="H98" s="152"/>
      <c r="I98" s="150"/>
      <c r="J98" s="152"/>
      <c r="K98" s="162"/>
      <c r="L98" s="155"/>
      <c r="M98" s="143"/>
      <c r="N98" s="119"/>
      <c r="O98" s="150"/>
      <c r="P98" s="151"/>
      <c r="Q98" s="150"/>
      <c r="R98" s="181"/>
      <c r="S98" s="314"/>
      <c r="T98" s="314"/>
      <c r="U98" s="314"/>
    </row>
    <row r="99" spans="1:21" s="85" customFormat="1" ht="53.25" customHeight="1" x14ac:dyDescent="0.25">
      <c r="A99" s="150">
        <v>50</v>
      </c>
      <c r="B99" s="150" t="s">
        <v>586</v>
      </c>
      <c r="C99" s="204" t="s">
        <v>1192</v>
      </c>
      <c r="D99" s="389" t="s">
        <v>386</v>
      </c>
      <c r="E99" s="204" t="s">
        <v>385</v>
      </c>
      <c r="F99" s="311" t="s">
        <v>47</v>
      </c>
      <c r="G99" s="150"/>
      <c r="H99" s="152">
        <v>154980.06</v>
      </c>
      <c r="I99" s="152">
        <v>154980.06</v>
      </c>
      <c r="J99" s="152"/>
      <c r="K99" s="162">
        <v>3.4830000000000001</v>
      </c>
      <c r="L99" s="155"/>
      <c r="M99" s="143">
        <v>39650</v>
      </c>
      <c r="N99" s="119" t="s">
        <v>272</v>
      </c>
      <c r="O99" s="150"/>
      <c r="P99" s="151"/>
      <c r="Q99" s="150"/>
      <c r="R99" s="181"/>
      <c r="S99" s="314"/>
      <c r="T99" s="314"/>
      <c r="U99" s="314"/>
    </row>
    <row r="100" spans="1:21" s="85" customFormat="1" ht="53.25" customHeight="1" x14ac:dyDescent="0.25">
      <c r="A100" s="150"/>
      <c r="B100" s="150"/>
      <c r="C100" s="204" t="s">
        <v>1202</v>
      </c>
      <c r="D100" s="389"/>
      <c r="E100" s="204"/>
      <c r="F100" s="311" t="s">
        <v>47</v>
      </c>
      <c r="G100" s="150"/>
      <c r="H100" s="152"/>
      <c r="I100" s="150"/>
      <c r="J100" s="152"/>
      <c r="L100" s="155"/>
      <c r="M100" s="143"/>
      <c r="N100" s="119"/>
      <c r="O100" s="150"/>
      <c r="P100" s="151"/>
      <c r="Q100" s="150"/>
      <c r="R100" s="181"/>
      <c r="S100" s="314"/>
      <c r="T100" s="314">
        <v>3.4830000000000001</v>
      </c>
      <c r="U100" s="314"/>
    </row>
    <row r="101" spans="1:21" s="85" customFormat="1" ht="53.25" customHeight="1" x14ac:dyDescent="0.25">
      <c r="A101" s="150"/>
      <c r="B101" s="150" t="s">
        <v>1125</v>
      </c>
      <c r="C101" s="204" t="s">
        <v>1203</v>
      </c>
      <c r="D101" s="389"/>
      <c r="E101" s="204"/>
      <c r="F101" s="311" t="s">
        <v>47</v>
      </c>
      <c r="G101" s="150"/>
      <c r="H101" s="152"/>
      <c r="I101" s="150"/>
      <c r="J101" s="152"/>
      <c r="K101" s="162"/>
      <c r="L101" s="155"/>
      <c r="M101" s="143"/>
      <c r="N101" s="119"/>
      <c r="O101" s="150"/>
      <c r="P101" s="151"/>
      <c r="Q101" s="150"/>
      <c r="R101" s="181"/>
      <c r="S101" s="314"/>
      <c r="T101" s="314"/>
      <c r="U101" s="314"/>
    </row>
    <row r="102" spans="1:21" s="85" customFormat="1" ht="53.25" customHeight="1" x14ac:dyDescent="0.25">
      <c r="A102" s="150">
        <v>51</v>
      </c>
      <c r="B102" s="150" t="s">
        <v>587</v>
      </c>
      <c r="C102" s="204" t="s">
        <v>1192</v>
      </c>
      <c r="D102" s="388" t="s">
        <v>388</v>
      </c>
      <c r="E102" s="204" t="s">
        <v>387</v>
      </c>
      <c r="F102" s="311" t="s">
        <v>47</v>
      </c>
      <c r="G102" s="150"/>
      <c r="H102" s="151">
        <v>81795.64</v>
      </c>
      <c r="I102" s="151">
        <v>81795.64</v>
      </c>
      <c r="J102" s="152"/>
      <c r="K102" s="162">
        <v>2.3879999999999999</v>
      </c>
      <c r="L102" s="155"/>
      <c r="M102" s="143">
        <v>39650</v>
      </c>
      <c r="N102" s="119" t="s">
        <v>272</v>
      </c>
      <c r="O102" s="150"/>
      <c r="P102" s="151"/>
      <c r="Q102" s="150"/>
      <c r="R102" s="181"/>
      <c r="S102" s="314"/>
      <c r="T102" s="314"/>
      <c r="U102" s="314"/>
    </row>
    <row r="103" spans="1:21" s="85" customFormat="1" ht="53.25" customHeight="1" x14ac:dyDescent="0.25">
      <c r="A103" s="150"/>
      <c r="B103" s="150"/>
      <c r="C103" s="204" t="s">
        <v>1219</v>
      </c>
      <c r="D103" s="388"/>
      <c r="E103" s="204"/>
      <c r="F103" s="311" t="s">
        <v>47</v>
      </c>
      <c r="G103" s="150"/>
      <c r="H103" s="151"/>
      <c r="I103" s="150"/>
      <c r="J103" s="152"/>
      <c r="L103" s="155"/>
      <c r="M103" s="143"/>
      <c r="N103" s="119"/>
      <c r="O103" s="150"/>
      <c r="P103" s="151"/>
      <c r="Q103" s="150"/>
      <c r="R103" s="181"/>
      <c r="S103" s="314"/>
      <c r="T103" s="314">
        <v>1.6379999999999999</v>
      </c>
      <c r="U103" s="314">
        <v>0.75</v>
      </c>
    </row>
    <row r="104" spans="1:21" s="85" customFormat="1" ht="53.25" customHeight="1" x14ac:dyDescent="0.25">
      <c r="A104" s="150"/>
      <c r="B104" s="150" t="s">
        <v>1117</v>
      </c>
      <c r="C104" s="204" t="s">
        <v>1220</v>
      </c>
      <c r="D104" s="388"/>
      <c r="E104" s="204"/>
      <c r="F104" s="311" t="s">
        <v>47</v>
      </c>
      <c r="G104" s="150"/>
      <c r="H104" s="151"/>
      <c r="I104" s="150"/>
      <c r="J104" s="152"/>
      <c r="K104" s="162"/>
      <c r="L104" s="155"/>
      <c r="M104" s="143"/>
      <c r="N104" s="119"/>
      <c r="O104" s="150"/>
      <c r="P104" s="151"/>
      <c r="Q104" s="150"/>
      <c r="R104" s="181"/>
      <c r="S104" s="314"/>
      <c r="T104" s="314"/>
      <c r="U104" s="314"/>
    </row>
    <row r="105" spans="1:21" s="85" customFormat="1" ht="53.25" customHeight="1" x14ac:dyDescent="0.25">
      <c r="A105" s="150">
        <v>52</v>
      </c>
      <c r="B105" s="150" t="s">
        <v>588</v>
      </c>
      <c r="C105" s="204" t="s">
        <v>1864</v>
      </c>
      <c r="D105" s="204" t="s">
        <v>390</v>
      </c>
      <c r="E105" s="204" t="s">
        <v>389</v>
      </c>
      <c r="F105" s="311" t="s">
        <v>47</v>
      </c>
      <c r="G105" s="150"/>
      <c r="H105" s="152">
        <v>1</v>
      </c>
      <c r="I105" s="152">
        <v>1</v>
      </c>
      <c r="J105" s="152"/>
      <c r="K105" s="162">
        <v>1</v>
      </c>
      <c r="L105" s="153"/>
      <c r="M105" s="143">
        <v>39650</v>
      </c>
      <c r="N105" s="119" t="s">
        <v>272</v>
      </c>
      <c r="O105" s="150"/>
      <c r="P105" s="151"/>
      <c r="Q105" s="150"/>
      <c r="R105" s="150"/>
      <c r="S105" s="314">
        <v>0</v>
      </c>
      <c r="T105" s="314">
        <v>1</v>
      </c>
      <c r="U105" s="314"/>
    </row>
    <row r="106" spans="1:21" s="85" customFormat="1" ht="53.25" customHeight="1" x14ac:dyDescent="0.25">
      <c r="A106" s="150">
        <v>53</v>
      </c>
      <c r="B106" s="150" t="s">
        <v>589</v>
      </c>
      <c r="C106" s="204" t="s">
        <v>392</v>
      </c>
      <c r="D106" s="204" t="s">
        <v>393</v>
      </c>
      <c r="E106" s="204" t="s">
        <v>391</v>
      </c>
      <c r="F106" s="311" t="s">
        <v>47</v>
      </c>
      <c r="G106" s="150"/>
      <c r="H106" s="152">
        <v>1</v>
      </c>
      <c r="I106" s="152">
        <v>1</v>
      </c>
      <c r="J106" s="152"/>
      <c r="K106" s="162">
        <v>0.28000000000000003</v>
      </c>
      <c r="L106" s="155"/>
      <c r="M106" s="143">
        <v>39650</v>
      </c>
      <c r="N106" s="119" t="s">
        <v>272</v>
      </c>
      <c r="O106" s="150"/>
      <c r="P106" s="151"/>
      <c r="Q106" s="150"/>
      <c r="R106" s="181"/>
      <c r="S106" s="314">
        <v>0.28000000000000003</v>
      </c>
      <c r="T106" s="314"/>
      <c r="U106" s="314"/>
    </row>
    <row r="107" spans="1:21" s="85" customFormat="1" ht="53.25" customHeight="1" x14ac:dyDescent="0.25">
      <c r="A107" s="150">
        <v>54</v>
      </c>
      <c r="B107" s="150" t="s">
        <v>590</v>
      </c>
      <c r="C107" s="204" t="s">
        <v>1865</v>
      </c>
      <c r="D107" s="206" t="s">
        <v>395</v>
      </c>
      <c r="E107" s="204" t="s">
        <v>394</v>
      </c>
      <c r="F107" s="311" t="s">
        <v>47</v>
      </c>
      <c r="G107" s="150"/>
      <c r="H107" s="152">
        <v>64947.02</v>
      </c>
      <c r="I107" s="152">
        <v>64947.02</v>
      </c>
      <c r="J107" s="152"/>
      <c r="K107" s="162">
        <v>2.2000000000000002</v>
      </c>
      <c r="L107" s="155"/>
      <c r="M107" s="143">
        <v>39650</v>
      </c>
      <c r="N107" s="119" t="s">
        <v>272</v>
      </c>
      <c r="O107" s="150"/>
      <c r="P107" s="151"/>
      <c r="Q107" s="150"/>
      <c r="R107" s="150"/>
      <c r="S107" s="314">
        <v>0</v>
      </c>
      <c r="T107" s="314">
        <v>2.2000000000000002</v>
      </c>
      <c r="U107" s="314"/>
    </row>
    <row r="108" spans="1:21" s="85" customFormat="1" ht="53.25" customHeight="1" x14ac:dyDescent="0.25">
      <c r="A108" s="150">
        <v>55</v>
      </c>
      <c r="B108" s="150" t="s">
        <v>591</v>
      </c>
      <c r="C108" s="204" t="s">
        <v>1192</v>
      </c>
      <c r="D108" s="393" t="s">
        <v>397</v>
      </c>
      <c r="E108" s="204" t="s">
        <v>396</v>
      </c>
      <c r="F108" s="311" t="s">
        <v>47</v>
      </c>
      <c r="G108" s="150"/>
      <c r="H108" s="152">
        <v>86176.11</v>
      </c>
      <c r="I108" s="152">
        <v>86176.11</v>
      </c>
      <c r="J108" s="152"/>
      <c r="K108" s="162">
        <v>4.3970000000000002</v>
      </c>
      <c r="L108" s="155"/>
      <c r="M108" s="143">
        <v>39650</v>
      </c>
      <c r="N108" s="119" t="s">
        <v>272</v>
      </c>
      <c r="O108" s="150"/>
      <c r="P108" s="151"/>
      <c r="Q108" s="150"/>
      <c r="R108" s="181"/>
      <c r="S108" s="314"/>
      <c r="T108" s="314"/>
      <c r="U108" s="314"/>
    </row>
    <row r="109" spans="1:21" s="85" customFormat="1" ht="53.25" customHeight="1" x14ac:dyDescent="0.25">
      <c r="A109" s="150"/>
      <c r="B109" s="150"/>
      <c r="C109" s="204" t="s">
        <v>1315</v>
      </c>
      <c r="D109" s="394"/>
      <c r="E109" s="204"/>
      <c r="F109" s="311" t="s">
        <v>47</v>
      </c>
      <c r="G109" s="150"/>
      <c r="H109" s="152"/>
      <c r="I109" s="150"/>
      <c r="J109" s="170"/>
      <c r="L109" s="155"/>
      <c r="M109" s="143"/>
      <c r="N109" s="119"/>
      <c r="O109" s="150"/>
      <c r="P109" s="151"/>
      <c r="Q109" s="150"/>
      <c r="R109" s="181"/>
      <c r="S109" s="314">
        <v>0.57799999999999996</v>
      </c>
      <c r="T109" s="314">
        <v>0.80400000000000005</v>
      </c>
      <c r="U109" s="314">
        <v>3.0150000000000001</v>
      </c>
    </row>
    <row r="110" spans="1:21" s="85" customFormat="1" ht="53.25" customHeight="1" x14ac:dyDescent="0.25">
      <c r="A110" s="150"/>
      <c r="B110" s="150"/>
      <c r="C110" s="204" t="s">
        <v>1252</v>
      </c>
      <c r="D110" s="395"/>
      <c r="E110" s="204"/>
      <c r="F110" s="311" t="s">
        <v>47</v>
      </c>
      <c r="G110" s="150"/>
      <c r="H110" s="152"/>
      <c r="I110" s="150"/>
      <c r="J110" s="152"/>
      <c r="K110" s="162"/>
      <c r="L110" s="155"/>
      <c r="M110" s="143"/>
      <c r="N110" s="119"/>
      <c r="O110" s="150"/>
      <c r="P110" s="151"/>
      <c r="Q110" s="150"/>
      <c r="R110" s="181"/>
      <c r="S110" s="314"/>
      <c r="T110" s="314"/>
      <c r="U110" s="314"/>
    </row>
    <row r="111" spans="1:21" s="85" customFormat="1" ht="53.25" customHeight="1" x14ac:dyDescent="0.25">
      <c r="A111" s="150">
        <v>56</v>
      </c>
      <c r="B111" s="150" t="s">
        <v>592</v>
      </c>
      <c r="C111" s="204" t="s">
        <v>1192</v>
      </c>
      <c r="D111" s="389" t="s">
        <v>399</v>
      </c>
      <c r="E111" s="204" t="s">
        <v>398</v>
      </c>
      <c r="F111" s="311" t="s">
        <v>47</v>
      </c>
      <c r="G111" s="150"/>
      <c r="H111" s="152">
        <v>8491.64</v>
      </c>
      <c r="I111" s="152">
        <v>8491.64</v>
      </c>
      <c r="J111" s="152"/>
      <c r="K111" s="162">
        <v>1.7050000000000001</v>
      </c>
      <c r="L111" s="155"/>
      <c r="M111" s="143">
        <v>39650</v>
      </c>
      <c r="N111" s="119" t="s">
        <v>272</v>
      </c>
      <c r="O111" s="150"/>
      <c r="P111" s="151"/>
      <c r="Q111" s="150"/>
      <c r="R111" s="181"/>
      <c r="S111" s="314"/>
      <c r="T111" s="314"/>
      <c r="U111" s="314"/>
    </row>
    <row r="112" spans="1:21" s="85" customFormat="1" ht="53.25" customHeight="1" x14ac:dyDescent="0.25">
      <c r="A112" s="150"/>
      <c r="B112" s="150"/>
      <c r="C112" s="204" t="s">
        <v>1206</v>
      </c>
      <c r="D112" s="389"/>
      <c r="E112" s="204"/>
      <c r="F112" s="311" t="s">
        <v>47</v>
      </c>
      <c r="G112" s="150"/>
      <c r="H112" s="152"/>
      <c r="I112" s="150"/>
      <c r="J112" s="152"/>
      <c r="L112" s="155"/>
      <c r="M112" s="143"/>
      <c r="N112" s="119"/>
      <c r="O112" s="150"/>
      <c r="P112" s="151"/>
      <c r="Q112" s="150"/>
      <c r="R112" s="181"/>
      <c r="S112" s="314"/>
      <c r="T112" s="314"/>
      <c r="U112" s="314">
        <v>1.7050000000000001</v>
      </c>
    </row>
    <row r="113" spans="1:21" s="85" customFormat="1" ht="53.25" customHeight="1" x14ac:dyDescent="0.25">
      <c r="A113" s="150"/>
      <c r="B113" s="150"/>
      <c r="C113" s="204" t="s">
        <v>1200</v>
      </c>
      <c r="D113" s="389"/>
      <c r="E113" s="204"/>
      <c r="F113" s="311" t="s">
        <v>47</v>
      </c>
      <c r="G113" s="150"/>
      <c r="H113" s="152"/>
      <c r="I113" s="150"/>
      <c r="J113" s="152"/>
      <c r="K113" s="162"/>
      <c r="L113" s="155"/>
      <c r="M113" s="143"/>
      <c r="N113" s="119"/>
      <c r="O113" s="150"/>
      <c r="P113" s="151"/>
      <c r="Q113" s="150"/>
      <c r="R113" s="181"/>
      <c r="S113" s="314"/>
      <c r="T113" s="314"/>
      <c r="U113" s="314"/>
    </row>
    <row r="114" spans="1:21" s="85" customFormat="1" ht="53.25" customHeight="1" x14ac:dyDescent="0.25">
      <c r="A114" s="150">
        <v>57</v>
      </c>
      <c r="B114" s="150" t="s">
        <v>593</v>
      </c>
      <c r="C114" s="204" t="s">
        <v>1192</v>
      </c>
      <c r="D114" s="390" t="s">
        <v>401</v>
      </c>
      <c r="E114" s="204" t="s">
        <v>400</v>
      </c>
      <c r="F114" s="311" t="s">
        <v>47</v>
      </c>
      <c r="G114" s="150"/>
      <c r="H114" s="151">
        <v>48710.26</v>
      </c>
      <c r="I114" s="151">
        <v>48710.26</v>
      </c>
      <c r="J114" s="152"/>
      <c r="K114" s="162">
        <v>0.68799999999999994</v>
      </c>
      <c r="L114" s="155"/>
      <c r="M114" s="143">
        <v>39650</v>
      </c>
      <c r="N114" s="119" t="s">
        <v>272</v>
      </c>
      <c r="O114" s="150"/>
      <c r="P114" s="151"/>
      <c r="Q114" s="150"/>
      <c r="R114" s="181"/>
      <c r="S114" s="314"/>
      <c r="T114" s="314"/>
      <c r="U114" s="314"/>
    </row>
    <row r="115" spans="1:21" s="85" customFormat="1" ht="57.75" customHeight="1" x14ac:dyDescent="0.25">
      <c r="A115" s="150"/>
      <c r="B115" s="150"/>
      <c r="C115" s="204" t="s">
        <v>1241</v>
      </c>
      <c r="D115" s="391"/>
      <c r="E115" s="204"/>
      <c r="F115" s="311" t="s">
        <v>47</v>
      </c>
      <c r="G115" s="150"/>
      <c r="H115" s="151"/>
      <c r="I115" s="150"/>
      <c r="J115" s="152"/>
      <c r="L115" s="155"/>
      <c r="M115" s="143"/>
      <c r="N115" s="119"/>
      <c r="O115" s="150"/>
      <c r="P115" s="151"/>
      <c r="Q115" s="150"/>
      <c r="R115" s="181"/>
      <c r="S115" s="314"/>
      <c r="T115" s="314">
        <v>0.60399999999999998</v>
      </c>
      <c r="U115" s="314">
        <v>8.4000000000000005E-2</v>
      </c>
    </row>
    <row r="116" spans="1:21" s="85" customFormat="1" ht="53.25" customHeight="1" x14ac:dyDescent="0.25">
      <c r="A116" s="150"/>
      <c r="B116" s="150"/>
      <c r="C116" s="204" t="s">
        <v>1240</v>
      </c>
      <c r="D116" s="392"/>
      <c r="E116" s="204"/>
      <c r="F116" s="311" t="s">
        <v>47</v>
      </c>
      <c r="G116" s="150"/>
      <c r="H116" s="151"/>
      <c r="I116" s="150"/>
      <c r="J116" s="152"/>
      <c r="K116" s="162"/>
      <c r="L116" s="155"/>
      <c r="M116" s="143"/>
      <c r="N116" s="119"/>
      <c r="O116" s="150"/>
      <c r="P116" s="151"/>
      <c r="Q116" s="150"/>
      <c r="R116" s="181"/>
      <c r="S116" s="314"/>
      <c r="T116" s="314"/>
      <c r="U116" s="314"/>
    </row>
    <row r="117" spans="1:21" s="85" customFormat="1" ht="53.25" customHeight="1" x14ac:dyDescent="0.25">
      <c r="A117" s="150">
        <v>58</v>
      </c>
      <c r="B117" s="150" t="s">
        <v>594</v>
      </c>
      <c r="C117" s="204" t="s">
        <v>1192</v>
      </c>
      <c r="D117" s="388" t="s">
        <v>403</v>
      </c>
      <c r="E117" s="204" t="s">
        <v>402</v>
      </c>
      <c r="F117" s="311" t="s">
        <v>47</v>
      </c>
      <c r="G117" s="150"/>
      <c r="H117" s="152">
        <v>1530573.51</v>
      </c>
      <c r="I117" s="152">
        <v>1530573.51</v>
      </c>
      <c r="J117" s="152"/>
      <c r="K117" s="162">
        <v>2.2709999999999999</v>
      </c>
      <c r="L117" s="153"/>
      <c r="M117" s="143">
        <v>39650</v>
      </c>
      <c r="N117" s="119" t="s">
        <v>272</v>
      </c>
      <c r="O117" s="150"/>
      <c r="P117" s="151"/>
      <c r="Q117" s="150"/>
      <c r="R117" s="181"/>
      <c r="S117" s="314"/>
      <c r="T117" s="314"/>
      <c r="U117" s="314"/>
    </row>
    <row r="118" spans="1:21" s="85" customFormat="1" ht="53.25" customHeight="1" x14ac:dyDescent="0.25">
      <c r="A118" s="150"/>
      <c r="B118" s="150"/>
      <c r="C118" s="204" t="s">
        <v>1193</v>
      </c>
      <c r="D118" s="388"/>
      <c r="E118" s="204"/>
      <c r="F118" s="311" t="s">
        <v>47</v>
      </c>
      <c r="G118" s="150"/>
      <c r="H118" s="152"/>
      <c r="I118" s="150"/>
      <c r="J118" s="152"/>
      <c r="L118" s="153"/>
      <c r="M118" s="143"/>
      <c r="N118" s="119"/>
      <c r="O118" s="150"/>
      <c r="P118" s="151"/>
      <c r="Q118" s="150"/>
      <c r="R118" s="181"/>
      <c r="S118" s="314"/>
      <c r="T118" s="314">
        <v>2.2709999999999999</v>
      </c>
      <c r="U118" s="314"/>
    </row>
    <row r="119" spans="1:21" s="85" customFormat="1" ht="53.25" customHeight="1" x14ac:dyDescent="0.25">
      <c r="A119" s="150"/>
      <c r="B119" s="150"/>
      <c r="C119" s="204" t="s">
        <v>1194</v>
      </c>
      <c r="D119" s="388"/>
      <c r="E119" s="204"/>
      <c r="F119" s="311" t="s">
        <v>47</v>
      </c>
      <c r="G119" s="150"/>
      <c r="H119" s="152"/>
      <c r="I119" s="150"/>
      <c r="J119" s="152"/>
      <c r="K119" s="162"/>
      <c r="L119" s="153"/>
      <c r="M119" s="143"/>
      <c r="N119" s="119"/>
      <c r="O119" s="150"/>
      <c r="P119" s="151"/>
      <c r="Q119" s="150"/>
      <c r="R119" s="181"/>
      <c r="S119" s="314"/>
      <c r="T119" s="314"/>
      <c r="U119" s="314"/>
    </row>
    <row r="120" spans="1:21" s="85" customFormat="1" ht="53.25" customHeight="1" x14ac:dyDescent="0.25">
      <c r="A120" s="150">
        <v>59</v>
      </c>
      <c r="B120" s="150" t="s">
        <v>595</v>
      </c>
      <c r="C120" s="204" t="s">
        <v>1866</v>
      </c>
      <c r="D120" s="204" t="s">
        <v>405</v>
      </c>
      <c r="E120" s="204" t="s">
        <v>404</v>
      </c>
      <c r="F120" s="311" t="s">
        <v>47</v>
      </c>
      <c r="G120" s="150"/>
      <c r="H120" s="152">
        <v>488267.06</v>
      </c>
      <c r="I120" s="152">
        <v>488267.06</v>
      </c>
      <c r="J120" s="152"/>
      <c r="K120" s="162">
        <v>0.8</v>
      </c>
      <c r="L120" s="155"/>
      <c r="M120" s="143">
        <v>39650</v>
      </c>
      <c r="N120" s="119" t="s">
        <v>272</v>
      </c>
      <c r="O120" s="150"/>
      <c r="P120" s="151"/>
      <c r="Q120" s="150"/>
      <c r="R120" s="150"/>
      <c r="S120" s="314">
        <v>0</v>
      </c>
      <c r="T120" s="314">
        <v>0.8</v>
      </c>
      <c r="U120" s="314"/>
    </row>
    <row r="121" spans="1:21" s="85" customFormat="1" ht="53.25" customHeight="1" x14ac:dyDescent="0.25">
      <c r="A121" s="150">
        <v>60</v>
      </c>
      <c r="B121" s="150" t="s">
        <v>596</v>
      </c>
      <c r="C121" s="204" t="s">
        <v>303</v>
      </c>
      <c r="D121" s="204" t="s">
        <v>407</v>
      </c>
      <c r="E121" s="204" t="s">
        <v>406</v>
      </c>
      <c r="F121" s="311" t="s">
        <v>47</v>
      </c>
      <c r="G121" s="150"/>
      <c r="H121" s="152">
        <v>1</v>
      </c>
      <c r="I121" s="152">
        <v>1</v>
      </c>
      <c r="J121" s="152"/>
      <c r="K121" s="162">
        <v>0.7</v>
      </c>
      <c r="L121" s="155"/>
      <c r="M121" s="143">
        <v>39650</v>
      </c>
      <c r="N121" s="119" t="s">
        <v>272</v>
      </c>
      <c r="O121" s="150"/>
      <c r="P121" s="151"/>
      <c r="Q121" s="150"/>
      <c r="R121" s="181"/>
      <c r="S121" s="314">
        <v>0.7</v>
      </c>
      <c r="T121" s="314"/>
      <c r="U121" s="314"/>
    </row>
    <row r="122" spans="1:21" s="85" customFormat="1" ht="53.25" customHeight="1" x14ac:dyDescent="0.25">
      <c r="A122" s="150">
        <v>61</v>
      </c>
      <c r="B122" s="150" t="s">
        <v>597</v>
      </c>
      <c r="C122" s="204" t="s">
        <v>1192</v>
      </c>
      <c r="D122" s="388" t="s">
        <v>409</v>
      </c>
      <c r="E122" s="204" t="s">
        <v>408</v>
      </c>
      <c r="F122" s="311" t="s">
        <v>47</v>
      </c>
      <c r="G122" s="150"/>
      <c r="H122" s="152">
        <v>39040.28</v>
      </c>
      <c r="I122" s="152">
        <v>39040.28</v>
      </c>
      <c r="J122" s="152"/>
      <c r="K122" s="162">
        <v>1.6759999999999999</v>
      </c>
      <c r="L122" s="155"/>
      <c r="M122" s="143">
        <v>39650</v>
      </c>
      <c r="N122" s="119" t="s">
        <v>272</v>
      </c>
      <c r="O122" s="150"/>
      <c r="P122" s="151"/>
      <c r="Q122" s="150"/>
      <c r="R122" s="181"/>
      <c r="S122" s="314"/>
      <c r="T122" s="314"/>
      <c r="U122" s="314"/>
    </row>
    <row r="123" spans="1:21" s="85" customFormat="1" ht="53.25" customHeight="1" x14ac:dyDescent="0.25">
      <c r="A123" s="150"/>
      <c r="B123" s="150"/>
      <c r="C123" s="204" t="s">
        <v>1236</v>
      </c>
      <c r="D123" s="388"/>
      <c r="E123" s="204"/>
      <c r="F123" s="311" t="s">
        <v>47</v>
      </c>
      <c r="G123" s="150"/>
      <c r="H123" s="152"/>
      <c r="I123" s="150"/>
      <c r="J123" s="152"/>
      <c r="L123" s="155"/>
      <c r="M123" s="143"/>
      <c r="N123" s="119"/>
      <c r="O123" s="150"/>
      <c r="P123" s="151"/>
      <c r="Q123" s="150"/>
      <c r="R123" s="181"/>
      <c r="S123" s="314"/>
      <c r="T123" s="314">
        <v>1.6759999999999999</v>
      </c>
      <c r="U123" s="314"/>
    </row>
    <row r="124" spans="1:21" s="85" customFormat="1" ht="53.25" customHeight="1" x14ac:dyDescent="0.25">
      <c r="A124" s="150"/>
      <c r="B124" s="150"/>
      <c r="C124" s="204" t="s">
        <v>1237</v>
      </c>
      <c r="D124" s="388"/>
      <c r="E124" s="204"/>
      <c r="F124" s="311" t="s">
        <v>47</v>
      </c>
      <c r="G124" s="150"/>
      <c r="H124" s="152"/>
      <c r="I124" s="150"/>
      <c r="J124" s="152"/>
      <c r="K124" s="162"/>
      <c r="L124" s="155"/>
      <c r="M124" s="143"/>
      <c r="N124" s="119"/>
      <c r="O124" s="150"/>
      <c r="P124" s="151"/>
      <c r="Q124" s="150"/>
      <c r="R124" s="181"/>
      <c r="S124" s="314"/>
      <c r="T124" s="314"/>
      <c r="U124" s="314"/>
    </row>
    <row r="125" spans="1:21" s="85" customFormat="1" ht="53.25" customHeight="1" x14ac:dyDescent="0.25">
      <c r="A125" s="150">
        <v>62</v>
      </c>
      <c r="B125" s="150" t="s">
        <v>598</v>
      </c>
      <c r="C125" s="204" t="s">
        <v>1192</v>
      </c>
      <c r="D125" s="390" t="s">
        <v>411</v>
      </c>
      <c r="E125" s="204" t="s">
        <v>410</v>
      </c>
      <c r="F125" s="311" t="s">
        <v>47</v>
      </c>
      <c r="G125" s="150"/>
      <c r="H125" s="152">
        <v>34702.269999999997</v>
      </c>
      <c r="I125" s="152">
        <v>34702.269999999997</v>
      </c>
      <c r="J125" s="152"/>
      <c r="K125" s="162">
        <v>1.329</v>
      </c>
      <c r="L125" s="155"/>
      <c r="M125" s="143">
        <v>39650</v>
      </c>
      <c r="N125" s="119" t="s">
        <v>272</v>
      </c>
      <c r="O125" s="150"/>
      <c r="P125" s="151"/>
      <c r="Q125" s="150"/>
      <c r="R125" s="181"/>
      <c r="S125" s="314"/>
      <c r="T125" s="314"/>
      <c r="U125" s="314"/>
    </row>
    <row r="126" spans="1:21" s="85" customFormat="1" ht="53.25" customHeight="1" x14ac:dyDescent="0.25">
      <c r="A126" s="150"/>
      <c r="B126" s="150"/>
      <c r="C126" s="204" t="s">
        <v>1225</v>
      </c>
      <c r="D126" s="391"/>
      <c r="E126" s="204"/>
      <c r="F126" s="311" t="s">
        <v>47</v>
      </c>
      <c r="G126" s="150"/>
      <c r="H126" s="152"/>
      <c r="I126" s="150"/>
      <c r="J126" s="152"/>
      <c r="L126" s="155"/>
      <c r="M126" s="143"/>
      <c r="N126" s="119"/>
      <c r="O126" s="150"/>
      <c r="P126" s="151"/>
      <c r="Q126" s="150"/>
      <c r="R126" s="181"/>
      <c r="S126" s="314"/>
      <c r="T126" s="314">
        <v>1.329</v>
      </c>
      <c r="U126" s="314"/>
    </row>
    <row r="127" spans="1:21" s="85" customFormat="1" ht="53.25" customHeight="1" x14ac:dyDescent="0.25">
      <c r="A127" s="150"/>
      <c r="B127" s="150" t="s">
        <v>1121</v>
      </c>
      <c r="C127" s="204" t="s">
        <v>1226</v>
      </c>
      <c r="D127" s="391"/>
      <c r="E127" s="204"/>
      <c r="F127" s="311" t="s">
        <v>47</v>
      </c>
      <c r="G127" s="150"/>
      <c r="H127" s="152"/>
      <c r="I127" s="150"/>
      <c r="J127" s="152"/>
      <c r="K127" s="162"/>
      <c r="L127" s="155"/>
      <c r="M127" s="143"/>
      <c r="N127" s="119"/>
      <c r="O127" s="150"/>
      <c r="P127" s="151"/>
      <c r="Q127" s="150"/>
      <c r="R127" s="181"/>
      <c r="S127" s="314"/>
      <c r="T127" s="314"/>
      <c r="U127" s="314"/>
    </row>
    <row r="128" spans="1:21" s="179" customFormat="1" ht="89.25" x14ac:dyDescent="0.25">
      <c r="A128" s="150"/>
      <c r="B128" s="150"/>
      <c r="C128" s="304" t="s">
        <v>1426</v>
      </c>
      <c r="D128" s="392"/>
      <c r="E128" s="204"/>
      <c r="F128" s="311"/>
      <c r="G128" s="150"/>
      <c r="H128" s="152"/>
      <c r="I128" s="150"/>
      <c r="J128" s="152"/>
      <c r="K128" s="162"/>
      <c r="L128" s="155"/>
      <c r="M128" s="143"/>
      <c r="N128" s="119" t="s">
        <v>1428</v>
      </c>
      <c r="O128" s="150"/>
      <c r="P128" s="151"/>
      <c r="Q128" s="150"/>
      <c r="R128" s="181"/>
      <c r="S128" s="314"/>
      <c r="T128" s="314"/>
      <c r="U128" s="314"/>
    </row>
    <row r="129" spans="1:21" s="85" customFormat="1" ht="53.25" customHeight="1" x14ac:dyDescent="0.25">
      <c r="A129" s="150">
        <v>63</v>
      </c>
      <c r="B129" s="150" t="s">
        <v>599</v>
      </c>
      <c r="C129" s="204" t="s">
        <v>1192</v>
      </c>
      <c r="D129" s="390" t="s">
        <v>413</v>
      </c>
      <c r="E129" s="204" t="s">
        <v>412</v>
      </c>
      <c r="F129" s="311" t="s">
        <v>47</v>
      </c>
      <c r="G129" s="150"/>
      <c r="H129" s="152">
        <v>538530.89</v>
      </c>
      <c r="I129" s="152">
        <v>538530.89</v>
      </c>
      <c r="J129" s="152"/>
      <c r="K129" s="162">
        <v>1.0369999999999999</v>
      </c>
      <c r="L129" s="155"/>
      <c r="M129" s="143">
        <v>39650</v>
      </c>
      <c r="N129" s="119" t="s">
        <v>272</v>
      </c>
      <c r="O129" s="150"/>
      <c r="P129" s="151"/>
      <c r="Q129" s="150"/>
      <c r="R129" s="181"/>
      <c r="S129" s="314"/>
      <c r="T129" s="314"/>
      <c r="U129" s="314"/>
    </row>
    <row r="130" spans="1:21" s="85" customFormat="1" ht="53.25" customHeight="1" x14ac:dyDescent="0.25">
      <c r="A130" s="150"/>
      <c r="B130" s="150"/>
      <c r="C130" s="204" t="s">
        <v>1234</v>
      </c>
      <c r="D130" s="391"/>
      <c r="E130" s="204"/>
      <c r="F130" s="311" t="s">
        <v>47</v>
      </c>
      <c r="G130" s="150"/>
      <c r="H130" s="152"/>
      <c r="I130" s="150"/>
      <c r="J130" s="152"/>
      <c r="L130" s="155"/>
      <c r="M130" s="143"/>
      <c r="N130" s="119"/>
      <c r="O130" s="150"/>
      <c r="P130" s="151"/>
      <c r="Q130" s="150"/>
      <c r="R130" s="181"/>
      <c r="S130" s="314"/>
      <c r="T130" s="314">
        <v>1.0369999999999999</v>
      </c>
      <c r="U130" s="314"/>
    </row>
    <row r="131" spans="1:21" s="85" customFormat="1" ht="53.25" customHeight="1" x14ac:dyDescent="0.25">
      <c r="A131" s="150"/>
      <c r="B131" s="150"/>
      <c r="C131" s="204" t="s">
        <v>1235</v>
      </c>
      <c r="D131" s="392"/>
      <c r="E131" s="204"/>
      <c r="F131" s="311" t="s">
        <v>47</v>
      </c>
      <c r="G131" s="150"/>
      <c r="H131" s="152"/>
      <c r="I131" s="150"/>
      <c r="J131" s="152"/>
      <c r="K131" s="162"/>
      <c r="L131" s="155"/>
      <c r="M131" s="143"/>
      <c r="N131" s="119"/>
      <c r="O131" s="150"/>
      <c r="P131" s="151"/>
      <c r="Q131" s="150"/>
      <c r="R131" s="181"/>
      <c r="S131" s="314"/>
      <c r="T131" s="314"/>
      <c r="U131" s="314"/>
    </row>
    <row r="132" spans="1:21" s="85" customFormat="1" ht="53.25" customHeight="1" x14ac:dyDescent="0.25">
      <c r="A132" s="150">
        <v>64</v>
      </c>
      <c r="B132" s="150" t="s">
        <v>600</v>
      </c>
      <c r="C132" s="204" t="s">
        <v>1192</v>
      </c>
      <c r="D132" s="389" t="s">
        <v>415</v>
      </c>
      <c r="E132" s="204" t="s">
        <v>414</v>
      </c>
      <c r="F132" s="311" t="s">
        <v>47</v>
      </c>
      <c r="G132" s="150"/>
      <c r="H132" s="152">
        <v>1</v>
      </c>
      <c r="I132" s="152">
        <v>1</v>
      </c>
      <c r="J132" s="152"/>
      <c r="K132" s="162">
        <v>0.25</v>
      </c>
      <c r="L132" s="155"/>
      <c r="M132" s="143">
        <v>39650</v>
      </c>
      <c r="N132" s="396" t="s">
        <v>272</v>
      </c>
      <c r="O132" s="150"/>
      <c r="P132" s="151"/>
      <c r="Q132" s="150"/>
      <c r="R132" s="150"/>
      <c r="S132" s="314"/>
      <c r="T132" s="314"/>
      <c r="U132" s="314"/>
    </row>
    <row r="133" spans="1:21" s="85" customFormat="1" ht="53.25" customHeight="1" x14ac:dyDescent="0.25">
      <c r="A133" s="150"/>
      <c r="B133" s="150"/>
      <c r="C133" s="204" t="s">
        <v>1861</v>
      </c>
      <c r="D133" s="389"/>
      <c r="E133" s="204"/>
      <c r="F133" s="311" t="s">
        <v>47</v>
      </c>
      <c r="G133" s="150"/>
      <c r="H133" s="152"/>
      <c r="I133" s="150"/>
      <c r="J133" s="152"/>
      <c r="L133" s="155"/>
      <c r="M133" s="143"/>
      <c r="N133" s="398"/>
      <c r="O133" s="150"/>
      <c r="P133" s="151"/>
      <c r="Q133" s="150"/>
      <c r="R133" s="150"/>
      <c r="S133" s="314">
        <v>0</v>
      </c>
      <c r="T133" s="314">
        <v>0.25</v>
      </c>
      <c r="U133" s="314"/>
    </row>
    <row r="134" spans="1:21" s="85" customFormat="1" ht="48.75" customHeight="1" x14ac:dyDescent="0.25">
      <c r="A134" s="150"/>
      <c r="B134" s="317" t="s">
        <v>1126</v>
      </c>
      <c r="C134" s="204" t="s">
        <v>1277</v>
      </c>
      <c r="D134" s="389"/>
      <c r="E134" s="204"/>
      <c r="F134" s="311" t="s">
        <v>47</v>
      </c>
      <c r="G134" s="150"/>
      <c r="H134" s="151"/>
      <c r="I134" s="151"/>
      <c r="J134" s="152"/>
      <c r="K134" s="318"/>
      <c r="L134" s="153"/>
      <c r="M134" s="143"/>
      <c r="N134" s="120" t="s">
        <v>1131</v>
      </c>
      <c r="O134" s="150"/>
      <c r="P134" s="151"/>
      <c r="Q134" s="150"/>
      <c r="R134" s="150"/>
      <c r="S134" s="314"/>
      <c r="T134" s="314"/>
      <c r="U134" s="314"/>
    </row>
    <row r="135" spans="1:21" s="85" customFormat="1" ht="53.25" customHeight="1" x14ac:dyDescent="0.25">
      <c r="A135" s="150">
        <v>65</v>
      </c>
      <c r="B135" s="150" t="s">
        <v>601</v>
      </c>
      <c r="C135" s="204" t="s">
        <v>1192</v>
      </c>
      <c r="D135" s="388" t="s">
        <v>417</v>
      </c>
      <c r="E135" s="204" t="s">
        <v>416</v>
      </c>
      <c r="F135" s="311" t="s">
        <v>47</v>
      </c>
      <c r="G135" s="150"/>
      <c r="H135" s="151">
        <v>39040.28</v>
      </c>
      <c r="I135" s="151">
        <v>39040.28</v>
      </c>
      <c r="J135" s="152"/>
      <c r="K135" s="162">
        <v>1.736</v>
      </c>
      <c r="L135" s="155"/>
      <c r="M135" s="143">
        <v>39650</v>
      </c>
      <c r="N135" s="119" t="s">
        <v>272</v>
      </c>
      <c r="O135" s="150"/>
      <c r="P135" s="151"/>
      <c r="Q135" s="150"/>
      <c r="R135" s="181"/>
      <c r="S135" s="314"/>
      <c r="T135" s="314"/>
      <c r="U135" s="314"/>
    </row>
    <row r="136" spans="1:21" s="85" customFormat="1" ht="53.25" customHeight="1" x14ac:dyDescent="0.25">
      <c r="A136" s="150"/>
      <c r="B136" s="150"/>
      <c r="C136" s="204" t="s">
        <v>1232</v>
      </c>
      <c r="D136" s="388"/>
      <c r="E136" s="204"/>
      <c r="F136" s="311" t="s">
        <v>47</v>
      </c>
      <c r="G136" s="150"/>
      <c r="H136" s="151"/>
      <c r="I136" s="150"/>
      <c r="J136" s="152"/>
      <c r="L136" s="155"/>
      <c r="M136" s="143"/>
      <c r="N136" s="119"/>
      <c r="O136" s="150"/>
      <c r="P136" s="151"/>
      <c r="Q136" s="150"/>
      <c r="R136" s="181"/>
      <c r="S136" s="314"/>
      <c r="T136" s="314">
        <v>1.736</v>
      </c>
      <c r="U136" s="314"/>
    </row>
    <row r="137" spans="1:21" s="85" customFormat="1" ht="53.25" customHeight="1" x14ac:dyDescent="0.25">
      <c r="A137" s="150"/>
      <c r="B137" s="150"/>
      <c r="C137" s="204" t="s">
        <v>1233</v>
      </c>
      <c r="D137" s="388"/>
      <c r="E137" s="204"/>
      <c r="F137" s="311" t="s">
        <v>47</v>
      </c>
      <c r="G137" s="150"/>
      <c r="H137" s="151"/>
      <c r="I137" s="150"/>
      <c r="J137" s="152"/>
      <c r="K137" s="162"/>
      <c r="L137" s="155"/>
      <c r="M137" s="143"/>
      <c r="N137" s="119"/>
      <c r="O137" s="150"/>
      <c r="P137" s="151"/>
      <c r="Q137" s="150"/>
      <c r="R137" s="181"/>
      <c r="S137" s="314"/>
      <c r="T137" s="314"/>
      <c r="U137" s="314"/>
    </row>
    <row r="138" spans="1:21" s="85" customFormat="1" ht="53.25" customHeight="1" x14ac:dyDescent="0.25">
      <c r="A138" s="150">
        <v>66</v>
      </c>
      <c r="B138" s="150" t="s">
        <v>602</v>
      </c>
      <c r="C138" s="204" t="s">
        <v>419</v>
      </c>
      <c r="D138" s="204" t="s">
        <v>420</v>
      </c>
      <c r="E138" s="204" t="s">
        <v>418</v>
      </c>
      <c r="F138" s="311" t="s">
        <v>47</v>
      </c>
      <c r="G138" s="150"/>
      <c r="H138" s="151">
        <v>31232.22</v>
      </c>
      <c r="I138" s="151">
        <v>31232.22</v>
      </c>
      <c r="J138" s="152"/>
      <c r="K138" s="162">
        <v>0.8</v>
      </c>
      <c r="L138" s="153"/>
      <c r="M138" s="143">
        <v>39650</v>
      </c>
      <c r="N138" s="119" t="s">
        <v>272</v>
      </c>
      <c r="O138" s="150"/>
      <c r="P138" s="151"/>
      <c r="Q138" s="150"/>
      <c r="R138" s="181"/>
      <c r="S138" s="314"/>
      <c r="T138" s="314">
        <v>0.8</v>
      </c>
      <c r="U138" s="314"/>
    </row>
    <row r="139" spans="1:21" s="85" customFormat="1" ht="53.25" customHeight="1" x14ac:dyDescent="0.25">
      <c r="A139" s="150">
        <v>67</v>
      </c>
      <c r="B139" s="150" t="s">
        <v>603</v>
      </c>
      <c r="C139" s="204" t="s">
        <v>1192</v>
      </c>
      <c r="D139" s="393" t="s">
        <v>422</v>
      </c>
      <c r="E139" s="204" t="s">
        <v>421</v>
      </c>
      <c r="F139" s="311" t="s">
        <v>47</v>
      </c>
      <c r="G139" s="150"/>
      <c r="H139" s="152">
        <f>142380.15+36410</f>
        <v>178790.15</v>
      </c>
      <c r="I139" s="152">
        <f>142380.15+36410</f>
        <v>178790.15</v>
      </c>
      <c r="J139" s="152"/>
      <c r="K139" s="162">
        <v>1.099</v>
      </c>
      <c r="L139" s="153"/>
      <c r="M139" s="143">
        <v>39650</v>
      </c>
      <c r="N139" s="119" t="s">
        <v>272</v>
      </c>
      <c r="O139" s="150"/>
      <c r="P139" s="151"/>
      <c r="Q139" s="150"/>
      <c r="R139" s="181"/>
      <c r="S139" s="314"/>
      <c r="T139" s="314"/>
      <c r="U139" s="314"/>
    </row>
    <row r="140" spans="1:21" s="85" customFormat="1" ht="53.25" customHeight="1" x14ac:dyDescent="0.25">
      <c r="A140" s="150"/>
      <c r="B140" s="150"/>
      <c r="C140" s="204" t="s">
        <v>1229</v>
      </c>
      <c r="D140" s="394"/>
      <c r="E140" s="204"/>
      <c r="F140" s="311" t="s">
        <v>47</v>
      </c>
      <c r="G140" s="150"/>
      <c r="H140" s="152"/>
      <c r="I140" s="150"/>
      <c r="J140" s="152"/>
      <c r="L140" s="153"/>
      <c r="M140" s="143"/>
      <c r="N140" s="119"/>
      <c r="O140" s="150"/>
      <c r="P140" s="151"/>
      <c r="Q140" s="150"/>
      <c r="R140" s="181"/>
      <c r="S140" s="314"/>
      <c r="T140" s="314"/>
      <c r="U140" s="314">
        <v>1.099</v>
      </c>
    </row>
    <row r="141" spans="1:21" s="85" customFormat="1" ht="53.25" customHeight="1" x14ac:dyDescent="0.25">
      <c r="A141" s="150"/>
      <c r="B141" s="150" t="s">
        <v>1127</v>
      </c>
      <c r="C141" s="204" t="s">
        <v>1739</v>
      </c>
      <c r="D141" s="394"/>
      <c r="E141" s="204"/>
      <c r="F141" s="311" t="s">
        <v>47</v>
      </c>
      <c r="G141" s="150"/>
      <c r="H141" s="152"/>
      <c r="I141" s="150"/>
      <c r="J141" s="152"/>
      <c r="K141" s="162"/>
      <c r="L141" s="153"/>
      <c r="M141" s="143"/>
      <c r="N141" s="119"/>
      <c r="O141" s="150"/>
      <c r="P141" s="151"/>
      <c r="Q141" s="150"/>
      <c r="R141" s="181"/>
      <c r="S141" s="314"/>
      <c r="T141" s="314"/>
      <c r="U141" s="314"/>
    </row>
    <row r="142" spans="1:21" s="179" customFormat="1" ht="89.25" x14ac:dyDescent="0.25">
      <c r="A142" s="150"/>
      <c r="B142" s="150"/>
      <c r="C142" s="304" t="s">
        <v>1426</v>
      </c>
      <c r="D142" s="395"/>
      <c r="E142" s="204"/>
      <c r="F142" s="311" t="s">
        <v>47</v>
      </c>
      <c r="G142" s="150"/>
      <c r="H142" s="152"/>
      <c r="I142" s="150"/>
      <c r="J142" s="152"/>
      <c r="K142" s="162"/>
      <c r="L142" s="153"/>
      <c r="M142" s="143"/>
      <c r="N142" s="119" t="s">
        <v>1427</v>
      </c>
      <c r="O142" s="150"/>
      <c r="P142" s="151"/>
      <c r="Q142" s="150"/>
      <c r="R142" s="181"/>
      <c r="S142" s="314"/>
      <c r="T142" s="314"/>
      <c r="U142" s="314"/>
    </row>
    <row r="143" spans="1:21" s="85" customFormat="1" ht="53.25" customHeight="1" x14ac:dyDescent="0.25">
      <c r="A143" s="150">
        <v>68</v>
      </c>
      <c r="B143" s="150" t="s">
        <v>604</v>
      </c>
      <c r="C143" s="204" t="s">
        <v>424</v>
      </c>
      <c r="D143" s="204" t="s">
        <v>425</v>
      </c>
      <c r="E143" s="204" t="s">
        <v>423</v>
      </c>
      <c r="F143" s="311" t="s">
        <v>47</v>
      </c>
      <c r="G143" s="150"/>
      <c r="H143" s="151">
        <v>1</v>
      </c>
      <c r="I143" s="151">
        <v>1</v>
      </c>
      <c r="J143" s="152"/>
      <c r="K143" s="162">
        <v>0.15</v>
      </c>
      <c r="L143" s="155"/>
      <c r="M143" s="143">
        <v>39650</v>
      </c>
      <c r="N143" s="119" t="s">
        <v>272</v>
      </c>
      <c r="O143" s="150"/>
      <c r="P143" s="151"/>
      <c r="Q143" s="150"/>
      <c r="R143" s="181"/>
      <c r="S143" s="314">
        <v>0.15</v>
      </c>
      <c r="T143" s="314"/>
      <c r="U143" s="314"/>
    </row>
    <row r="144" spans="1:21" s="188" customFormat="1" ht="53.25" customHeight="1" x14ac:dyDescent="0.25">
      <c r="A144" s="150">
        <v>69</v>
      </c>
      <c r="B144" s="150" t="s">
        <v>605</v>
      </c>
      <c r="C144" s="204" t="s">
        <v>1867</v>
      </c>
      <c r="D144" s="204" t="s">
        <v>428</v>
      </c>
      <c r="E144" s="204" t="s">
        <v>426</v>
      </c>
      <c r="F144" s="311" t="s">
        <v>47</v>
      </c>
      <c r="G144" s="150"/>
      <c r="H144" s="151">
        <v>1</v>
      </c>
      <c r="I144" s="151">
        <v>1</v>
      </c>
      <c r="J144" s="152"/>
      <c r="K144" s="162">
        <v>0.2</v>
      </c>
      <c r="L144" s="153"/>
      <c r="M144" s="143">
        <v>39650</v>
      </c>
      <c r="N144" s="119" t="s">
        <v>272</v>
      </c>
      <c r="O144" s="150"/>
      <c r="P144" s="151"/>
      <c r="Q144" s="150"/>
      <c r="R144" s="150"/>
      <c r="S144" s="314">
        <v>0</v>
      </c>
      <c r="T144" s="314">
        <v>0.2</v>
      </c>
      <c r="U144" s="314"/>
    </row>
    <row r="145" spans="1:21" s="85" customFormat="1" ht="53.25" customHeight="1" x14ac:dyDescent="0.25">
      <c r="A145" s="150">
        <v>70</v>
      </c>
      <c r="B145" s="150" t="s">
        <v>606</v>
      </c>
      <c r="C145" s="204" t="s">
        <v>430</v>
      </c>
      <c r="D145" s="204" t="s">
        <v>431</v>
      </c>
      <c r="E145" s="204" t="s">
        <v>429</v>
      </c>
      <c r="F145" s="311" t="s">
        <v>47</v>
      </c>
      <c r="G145" s="150"/>
      <c r="H145" s="151">
        <v>178648.08</v>
      </c>
      <c r="I145" s="150">
        <v>178648.08</v>
      </c>
      <c r="J145" s="152"/>
      <c r="K145" s="162">
        <v>2.1</v>
      </c>
      <c r="L145" s="153"/>
      <c r="M145" s="143">
        <v>39650</v>
      </c>
      <c r="N145" s="119" t="s">
        <v>272</v>
      </c>
      <c r="O145" s="150"/>
      <c r="P145" s="151"/>
      <c r="Q145" s="150"/>
      <c r="R145" s="181"/>
      <c r="S145" s="314">
        <v>0.1</v>
      </c>
      <c r="T145" s="314"/>
      <c r="U145" s="314">
        <v>2</v>
      </c>
    </row>
    <row r="146" spans="1:21" s="85" customFormat="1" ht="53.25" customHeight="1" x14ac:dyDescent="0.25">
      <c r="A146" s="150">
        <v>71</v>
      </c>
      <c r="B146" s="150" t="s">
        <v>607</v>
      </c>
      <c r="C146" s="204" t="s">
        <v>433</v>
      </c>
      <c r="D146" s="204" t="s">
        <v>434</v>
      </c>
      <c r="E146" s="204" t="s">
        <v>432</v>
      </c>
      <c r="F146" s="311" t="s">
        <v>47</v>
      </c>
      <c r="G146" s="150"/>
      <c r="H146" s="151">
        <v>21229.1</v>
      </c>
      <c r="I146" s="151">
        <v>21229.1</v>
      </c>
      <c r="J146" s="152"/>
      <c r="K146" s="162">
        <v>2.15</v>
      </c>
      <c r="L146" s="153"/>
      <c r="M146" s="143">
        <v>39650</v>
      </c>
      <c r="N146" s="119" t="s">
        <v>272</v>
      </c>
      <c r="O146" s="150"/>
      <c r="P146" s="151"/>
      <c r="Q146" s="150"/>
      <c r="R146" s="181"/>
      <c r="S146" s="314">
        <v>0.15</v>
      </c>
      <c r="T146" s="314"/>
      <c r="U146" s="314">
        <v>2</v>
      </c>
    </row>
    <row r="147" spans="1:21" s="85" customFormat="1" ht="53.25" customHeight="1" x14ac:dyDescent="0.25">
      <c r="A147" s="150">
        <v>72</v>
      </c>
      <c r="B147" s="150" t="s">
        <v>608</v>
      </c>
      <c r="C147" s="204" t="s">
        <v>436</v>
      </c>
      <c r="D147" s="204" t="s">
        <v>437</v>
      </c>
      <c r="E147" s="204" t="s">
        <v>435</v>
      </c>
      <c r="F147" s="311" t="s">
        <v>47</v>
      </c>
      <c r="G147" s="150"/>
      <c r="H147" s="151">
        <v>21229.1</v>
      </c>
      <c r="I147" s="151">
        <v>21229.1</v>
      </c>
      <c r="J147" s="152"/>
      <c r="K147" s="162">
        <v>2</v>
      </c>
      <c r="L147" s="153"/>
      <c r="M147" s="143">
        <v>39650</v>
      </c>
      <c r="N147" s="119" t="s">
        <v>272</v>
      </c>
      <c r="O147" s="150"/>
      <c r="P147" s="151"/>
      <c r="Q147" s="150"/>
      <c r="R147" s="181"/>
      <c r="S147" s="314"/>
      <c r="T147" s="314"/>
      <c r="U147" s="314">
        <v>2</v>
      </c>
    </row>
    <row r="148" spans="1:21" s="85" customFormat="1" ht="53.25" customHeight="1" x14ac:dyDescent="0.25">
      <c r="A148" s="150">
        <v>73</v>
      </c>
      <c r="B148" s="150" t="s">
        <v>609</v>
      </c>
      <c r="C148" s="204" t="s">
        <v>439</v>
      </c>
      <c r="D148" s="204" t="s">
        <v>440</v>
      </c>
      <c r="E148" s="204" t="s">
        <v>438</v>
      </c>
      <c r="F148" s="311" t="s">
        <v>47</v>
      </c>
      <c r="G148" s="150"/>
      <c r="H148" s="151">
        <f>3715.09+1270792</f>
        <v>1274507.0900000001</v>
      </c>
      <c r="I148" s="150">
        <v>1274507.0900000001</v>
      </c>
      <c r="J148" s="152"/>
      <c r="K148" s="162">
        <v>0.85</v>
      </c>
      <c r="L148" s="153"/>
      <c r="M148" s="143">
        <v>39650</v>
      </c>
      <c r="N148" s="119" t="s">
        <v>272</v>
      </c>
      <c r="O148" s="150"/>
      <c r="P148" s="151"/>
      <c r="Q148" s="150"/>
      <c r="R148" s="181"/>
      <c r="S148" s="314">
        <v>0.5</v>
      </c>
      <c r="T148" s="314"/>
      <c r="U148" s="314">
        <v>0.35</v>
      </c>
    </row>
    <row r="149" spans="1:21" s="85" customFormat="1" ht="53.25" customHeight="1" x14ac:dyDescent="0.25">
      <c r="A149" s="150">
        <v>74</v>
      </c>
      <c r="B149" s="150" t="s">
        <v>610</v>
      </c>
      <c r="C149" s="204" t="s">
        <v>442</v>
      </c>
      <c r="D149" s="204" t="s">
        <v>443</v>
      </c>
      <c r="E149" s="204" t="s">
        <v>441</v>
      </c>
      <c r="F149" s="311" t="s">
        <v>47</v>
      </c>
      <c r="G149" s="150"/>
      <c r="H149" s="151">
        <v>8491.64</v>
      </c>
      <c r="I149" s="151">
        <v>8491.64</v>
      </c>
      <c r="J149" s="152"/>
      <c r="K149" s="162">
        <v>0.8</v>
      </c>
      <c r="L149" s="153"/>
      <c r="M149" s="143">
        <v>39650</v>
      </c>
      <c r="N149" s="119" t="s">
        <v>272</v>
      </c>
      <c r="O149" s="150"/>
      <c r="P149" s="151"/>
      <c r="Q149" s="150"/>
      <c r="R149" s="181"/>
      <c r="S149" s="314"/>
      <c r="T149" s="182"/>
      <c r="U149" s="314">
        <v>0.8</v>
      </c>
    </row>
    <row r="150" spans="1:21" s="85" customFormat="1" ht="53.25" customHeight="1" x14ac:dyDescent="0.25">
      <c r="A150" s="150">
        <v>75</v>
      </c>
      <c r="B150" s="150" t="s">
        <v>611</v>
      </c>
      <c r="C150" s="204" t="s">
        <v>445</v>
      </c>
      <c r="D150" s="204" t="s">
        <v>446</v>
      </c>
      <c r="E150" s="204" t="s">
        <v>444</v>
      </c>
      <c r="F150" s="311" t="s">
        <v>47</v>
      </c>
      <c r="G150" s="150"/>
      <c r="H150" s="151">
        <v>114870.37</v>
      </c>
      <c r="I150" s="150">
        <v>114870.37</v>
      </c>
      <c r="J150" s="152"/>
      <c r="K150" s="162">
        <v>2.1</v>
      </c>
      <c r="L150" s="153"/>
      <c r="M150" s="143">
        <v>39650</v>
      </c>
      <c r="N150" s="119" t="s">
        <v>272</v>
      </c>
      <c r="O150" s="150"/>
      <c r="P150" s="151"/>
      <c r="Q150" s="150"/>
      <c r="R150" s="181"/>
      <c r="S150" s="314"/>
      <c r="T150" s="314">
        <v>0.1</v>
      </c>
      <c r="U150" s="314">
        <v>2</v>
      </c>
    </row>
    <row r="151" spans="1:21" s="85" customFormat="1" ht="53.25" customHeight="1" x14ac:dyDescent="0.25">
      <c r="A151" s="150">
        <v>76</v>
      </c>
      <c r="B151" s="150" t="s">
        <v>612</v>
      </c>
      <c r="C151" s="204" t="s">
        <v>448</v>
      </c>
      <c r="D151" s="204" t="s">
        <v>449</v>
      </c>
      <c r="E151" s="204" t="s">
        <v>447</v>
      </c>
      <c r="F151" s="311" t="s">
        <v>47</v>
      </c>
      <c r="G151" s="150"/>
      <c r="H151" s="151">
        <v>14896.45</v>
      </c>
      <c r="I151" s="150">
        <v>14896.45</v>
      </c>
      <c r="J151" s="152"/>
      <c r="K151" s="162">
        <v>0.6</v>
      </c>
      <c r="L151" s="153"/>
      <c r="M151" s="143">
        <v>39650</v>
      </c>
      <c r="N151" s="119" t="s">
        <v>272</v>
      </c>
      <c r="O151" s="150"/>
      <c r="P151" s="151"/>
      <c r="Q151" s="150"/>
      <c r="R151" s="181"/>
      <c r="S151" s="314"/>
      <c r="T151" s="314">
        <v>0.3</v>
      </c>
      <c r="U151" s="314">
        <v>0.3</v>
      </c>
    </row>
    <row r="152" spans="1:21" s="85" customFormat="1" ht="53.25" customHeight="1" x14ac:dyDescent="0.25">
      <c r="A152" s="150">
        <v>77</v>
      </c>
      <c r="B152" s="150" t="s">
        <v>613</v>
      </c>
      <c r="C152" s="204" t="s">
        <v>451</v>
      </c>
      <c r="D152" s="204" t="s">
        <v>452</v>
      </c>
      <c r="E152" s="204" t="s">
        <v>450</v>
      </c>
      <c r="F152" s="311" t="s">
        <v>47</v>
      </c>
      <c r="G152" s="150"/>
      <c r="H152" s="151">
        <v>430106.45</v>
      </c>
      <c r="I152" s="151">
        <v>430106.45</v>
      </c>
      <c r="J152" s="152"/>
      <c r="K152" s="162">
        <v>0.75</v>
      </c>
      <c r="L152" s="153"/>
      <c r="M152" s="143">
        <v>39650</v>
      </c>
      <c r="N152" s="119" t="s">
        <v>272</v>
      </c>
      <c r="O152" s="150"/>
      <c r="P152" s="151"/>
      <c r="Q152" s="150"/>
      <c r="R152" s="181"/>
      <c r="S152" s="314"/>
      <c r="T152" s="314">
        <v>0.6</v>
      </c>
      <c r="U152" s="314">
        <v>0.15</v>
      </c>
    </row>
    <row r="153" spans="1:21" s="85" customFormat="1" ht="53.25" customHeight="1" x14ac:dyDescent="0.25">
      <c r="A153" s="150">
        <v>78</v>
      </c>
      <c r="B153" s="150" t="s">
        <v>614</v>
      </c>
      <c r="C153" s="204" t="s">
        <v>454</v>
      </c>
      <c r="D153" s="204" t="s">
        <v>455</v>
      </c>
      <c r="E153" s="204" t="s">
        <v>453</v>
      </c>
      <c r="F153" s="311" t="s">
        <v>47</v>
      </c>
      <c r="G153" s="150"/>
      <c r="H153" s="151">
        <v>7808.06</v>
      </c>
      <c r="I153" s="151">
        <v>7808.06</v>
      </c>
      <c r="J153" s="152"/>
      <c r="K153" s="162">
        <v>0.6</v>
      </c>
      <c r="L153" s="153"/>
      <c r="M153" s="143">
        <v>39650</v>
      </c>
      <c r="N153" s="119" t="s">
        <v>272</v>
      </c>
      <c r="O153" s="150"/>
      <c r="P153" s="151"/>
      <c r="Q153" s="150"/>
      <c r="R153" s="181"/>
      <c r="S153" s="314">
        <v>0.4</v>
      </c>
      <c r="T153" s="314">
        <v>0.2</v>
      </c>
      <c r="U153" s="314"/>
    </row>
    <row r="154" spans="1:21" s="85" customFormat="1" ht="53.25" customHeight="1" x14ac:dyDescent="0.25">
      <c r="A154" s="150">
        <v>79</v>
      </c>
      <c r="B154" s="150" t="s">
        <v>615</v>
      </c>
      <c r="C154" s="204" t="s">
        <v>457</v>
      </c>
      <c r="D154" s="204" t="s">
        <v>101</v>
      </c>
      <c r="E154" s="204" t="s">
        <v>456</v>
      </c>
      <c r="F154" s="311" t="s">
        <v>47</v>
      </c>
      <c r="G154" s="150"/>
      <c r="H154" s="151">
        <v>11712.08</v>
      </c>
      <c r="I154" s="150"/>
      <c r="J154" s="152"/>
      <c r="K154" s="162">
        <v>0.3</v>
      </c>
      <c r="L154" s="153"/>
      <c r="M154" s="143">
        <v>39650</v>
      </c>
      <c r="N154" s="119" t="s">
        <v>272</v>
      </c>
      <c r="O154" s="150"/>
      <c r="P154" s="151"/>
      <c r="Q154" s="150"/>
      <c r="R154" s="181"/>
      <c r="S154" s="314"/>
      <c r="T154" s="314">
        <v>0.3</v>
      </c>
      <c r="U154" s="314"/>
    </row>
    <row r="155" spans="1:21" s="85" customFormat="1" ht="53.25" customHeight="1" x14ac:dyDescent="0.25">
      <c r="A155" s="150">
        <v>80</v>
      </c>
      <c r="B155" s="150" t="s">
        <v>616</v>
      </c>
      <c r="C155" s="204" t="s">
        <v>459</v>
      </c>
      <c r="D155" s="204" t="s">
        <v>460</v>
      </c>
      <c r="E155" s="204" t="s">
        <v>458</v>
      </c>
      <c r="F155" s="311" t="s">
        <v>47</v>
      </c>
      <c r="G155" s="150"/>
      <c r="H155" s="151">
        <v>1</v>
      </c>
      <c r="I155" s="151">
        <v>1</v>
      </c>
      <c r="J155" s="152"/>
      <c r="K155" s="162">
        <v>0.3</v>
      </c>
      <c r="L155" s="153"/>
      <c r="M155" s="143">
        <v>39650</v>
      </c>
      <c r="N155" s="119" t="s">
        <v>272</v>
      </c>
      <c r="O155" s="150"/>
      <c r="P155" s="151"/>
      <c r="Q155" s="150"/>
      <c r="R155" s="181"/>
      <c r="S155" s="314">
        <v>0.3</v>
      </c>
      <c r="T155" s="314"/>
      <c r="U155" s="314"/>
    </row>
    <row r="156" spans="1:21" s="85" customFormat="1" ht="53.25" customHeight="1" x14ac:dyDescent="0.25">
      <c r="A156" s="150">
        <v>81</v>
      </c>
      <c r="B156" s="150" t="s">
        <v>617</v>
      </c>
      <c r="C156" s="204" t="s">
        <v>427</v>
      </c>
      <c r="D156" s="204" t="s">
        <v>462</v>
      </c>
      <c r="E156" s="204" t="s">
        <v>461</v>
      </c>
      <c r="F156" s="311" t="s">
        <v>47</v>
      </c>
      <c r="G156" s="150"/>
      <c r="H156" s="151">
        <v>1</v>
      </c>
      <c r="I156" s="151">
        <v>1</v>
      </c>
      <c r="J156" s="152"/>
      <c r="K156" s="162">
        <v>0.2</v>
      </c>
      <c r="L156" s="153"/>
      <c r="M156" s="143">
        <v>39650</v>
      </c>
      <c r="N156" s="119" t="s">
        <v>272</v>
      </c>
      <c r="O156" s="150"/>
      <c r="P156" s="151"/>
      <c r="Q156" s="150"/>
      <c r="R156" s="181"/>
      <c r="S156" s="314">
        <v>0.2</v>
      </c>
      <c r="T156" s="314"/>
      <c r="U156" s="314"/>
    </row>
    <row r="157" spans="1:21" s="85" customFormat="1" ht="53.25" customHeight="1" x14ac:dyDescent="0.25">
      <c r="A157" s="150">
        <v>82</v>
      </c>
      <c r="B157" s="150" t="s">
        <v>618</v>
      </c>
      <c r="C157" s="204" t="s">
        <v>280</v>
      </c>
      <c r="D157" s="204" t="s">
        <v>464</v>
      </c>
      <c r="E157" s="204" t="s">
        <v>463</v>
      </c>
      <c r="F157" s="311" t="s">
        <v>47</v>
      </c>
      <c r="G157" s="150"/>
      <c r="H157" s="151">
        <v>392521</v>
      </c>
      <c r="I157" s="151">
        <v>392521</v>
      </c>
      <c r="J157" s="152"/>
      <c r="K157" s="162">
        <v>0.5</v>
      </c>
      <c r="L157" s="153"/>
      <c r="M157" s="143">
        <v>39650</v>
      </c>
      <c r="N157" s="119" t="s">
        <v>272</v>
      </c>
      <c r="O157" s="150"/>
      <c r="P157" s="151"/>
      <c r="Q157" s="150"/>
      <c r="R157" s="181"/>
      <c r="S157" s="314">
        <v>0.5</v>
      </c>
      <c r="T157" s="314"/>
      <c r="U157" s="314"/>
    </row>
    <row r="158" spans="1:21" s="85" customFormat="1" ht="53.25" customHeight="1" x14ac:dyDescent="0.25">
      <c r="A158" s="150">
        <v>83</v>
      </c>
      <c r="B158" s="150" t="s">
        <v>619</v>
      </c>
      <c r="C158" s="204" t="s">
        <v>459</v>
      </c>
      <c r="D158" s="204" t="s">
        <v>466</v>
      </c>
      <c r="E158" s="204" t="s">
        <v>465</v>
      </c>
      <c r="F158" s="311" t="s">
        <v>47</v>
      </c>
      <c r="G158" s="150"/>
      <c r="H158" s="151">
        <v>1</v>
      </c>
      <c r="I158" s="151">
        <v>1</v>
      </c>
      <c r="J158" s="152"/>
      <c r="K158" s="162">
        <v>0.3</v>
      </c>
      <c r="L158" s="153"/>
      <c r="M158" s="143">
        <v>39650</v>
      </c>
      <c r="N158" s="119" t="s">
        <v>272</v>
      </c>
      <c r="O158" s="150"/>
      <c r="P158" s="151"/>
      <c r="Q158" s="150"/>
      <c r="R158" s="181"/>
      <c r="S158" s="314">
        <v>0.3</v>
      </c>
      <c r="T158" s="182"/>
      <c r="U158" s="314"/>
    </row>
    <row r="159" spans="1:21" s="85" customFormat="1" ht="53.25" customHeight="1" x14ac:dyDescent="0.25">
      <c r="A159" s="150">
        <v>84</v>
      </c>
      <c r="B159" s="150" t="s">
        <v>620</v>
      </c>
      <c r="C159" s="204" t="s">
        <v>459</v>
      </c>
      <c r="D159" s="204" t="s">
        <v>468</v>
      </c>
      <c r="E159" s="204" t="s">
        <v>467</v>
      </c>
      <c r="F159" s="311" t="s">
        <v>47</v>
      </c>
      <c r="G159" s="150"/>
      <c r="H159" s="151">
        <v>1</v>
      </c>
      <c r="I159" s="151">
        <v>1</v>
      </c>
      <c r="J159" s="152"/>
      <c r="K159" s="162">
        <v>0.3</v>
      </c>
      <c r="L159" s="153"/>
      <c r="M159" s="143">
        <v>39650</v>
      </c>
      <c r="N159" s="119" t="s">
        <v>272</v>
      </c>
      <c r="O159" s="150"/>
      <c r="P159" s="151"/>
      <c r="Q159" s="150"/>
      <c r="R159" s="181"/>
      <c r="S159" s="314">
        <v>0.3</v>
      </c>
      <c r="T159" s="314"/>
      <c r="U159" s="314"/>
    </row>
    <row r="160" spans="1:21" s="85" customFormat="1" ht="53.25" customHeight="1" x14ac:dyDescent="0.25">
      <c r="A160" s="150">
        <v>85</v>
      </c>
      <c r="B160" s="150" t="s">
        <v>621</v>
      </c>
      <c r="C160" s="204" t="s">
        <v>280</v>
      </c>
      <c r="D160" s="204" t="s">
        <v>470</v>
      </c>
      <c r="E160" s="204" t="s">
        <v>469</v>
      </c>
      <c r="F160" s="311" t="s">
        <v>47</v>
      </c>
      <c r="G160" s="150"/>
      <c r="H160" s="151">
        <v>1</v>
      </c>
      <c r="I160" s="151">
        <v>1</v>
      </c>
      <c r="J160" s="152"/>
      <c r="K160" s="162">
        <v>0.5</v>
      </c>
      <c r="L160" s="153"/>
      <c r="M160" s="143">
        <v>39650</v>
      </c>
      <c r="N160" s="119" t="s">
        <v>272</v>
      </c>
      <c r="O160" s="150"/>
      <c r="P160" s="151"/>
      <c r="Q160" s="150"/>
      <c r="R160" s="181"/>
      <c r="S160" s="314">
        <v>0.5</v>
      </c>
      <c r="T160" s="314"/>
      <c r="U160" s="314"/>
    </row>
    <row r="161" spans="1:21" s="85" customFormat="1" ht="53.25" customHeight="1" x14ac:dyDescent="0.25">
      <c r="A161" s="150">
        <v>86</v>
      </c>
      <c r="B161" s="150" t="s">
        <v>622</v>
      </c>
      <c r="C161" s="204" t="s">
        <v>472</v>
      </c>
      <c r="D161" s="204" t="s">
        <v>473</v>
      </c>
      <c r="E161" s="204" t="s">
        <v>471</v>
      </c>
      <c r="F161" s="311" t="s">
        <v>47</v>
      </c>
      <c r="G161" s="150"/>
      <c r="H161" s="151">
        <v>1061.46</v>
      </c>
      <c r="I161" s="151">
        <v>1061.46</v>
      </c>
      <c r="J161" s="152"/>
      <c r="K161" s="162">
        <v>0.1</v>
      </c>
      <c r="L161" s="153"/>
      <c r="M161" s="143">
        <v>39650</v>
      </c>
      <c r="N161" s="119" t="s">
        <v>272</v>
      </c>
      <c r="O161" s="150"/>
      <c r="P161" s="151"/>
      <c r="Q161" s="150"/>
      <c r="R161" s="181"/>
      <c r="S161" s="314">
        <v>0</v>
      </c>
      <c r="T161" s="314"/>
      <c r="U161" s="314">
        <v>0.1</v>
      </c>
    </row>
    <row r="162" spans="1:21" s="85" customFormat="1" ht="53.25" customHeight="1" x14ac:dyDescent="0.25">
      <c r="A162" s="150">
        <v>87</v>
      </c>
      <c r="B162" s="150" t="s">
        <v>623</v>
      </c>
      <c r="C162" s="204" t="s">
        <v>472</v>
      </c>
      <c r="D162" s="204" t="s">
        <v>475</v>
      </c>
      <c r="E162" s="204" t="s">
        <v>474</v>
      </c>
      <c r="F162" s="311" t="s">
        <v>47</v>
      </c>
      <c r="G162" s="150"/>
      <c r="H162" s="151">
        <v>1061.46</v>
      </c>
      <c r="I162" s="151">
        <v>1061.46</v>
      </c>
      <c r="J162" s="152"/>
      <c r="K162" s="162">
        <v>0.1</v>
      </c>
      <c r="L162" s="153"/>
      <c r="M162" s="143">
        <v>39650</v>
      </c>
      <c r="N162" s="119" t="s">
        <v>272</v>
      </c>
      <c r="O162" s="150"/>
      <c r="P162" s="151"/>
      <c r="Q162" s="150"/>
      <c r="R162" s="181"/>
      <c r="S162" s="314"/>
      <c r="T162" s="314"/>
      <c r="U162" s="314">
        <v>0.1</v>
      </c>
    </row>
    <row r="163" spans="1:21" s="85" customFormat="1" ht="53.25" customHeight="1" x14ac:dyDescent="0.25">
      <c r="A163" s="150">
        <v>88</v>
      </c>
      <c r="B163" s="150" t="s">
        <v>624</v>
      </c>
      <c r="C163" s="204" t="s">
        <v>472</v>
      </c>
      <c r="D163" s="204" t="s">
        <v>477</v>
      </c>
      <c r="E163" s="204" t="s">
        <v>476</v>
      </c>
      <c r="F163" s="311" t="s">
        <v>47</v>
      </c>
      <c r="G163" s="150"/>
      <c r="H163" s="151">
        <v>1061.46</v>
      </c>
      <c r="I163" s="151">
        <v>1061.46</v>
      </c>
      <c r="J163" s="152"/>
      <c r="K163" s="162">
        <v>0.1</v>
      </c>
      <c r="L163" s="153"/>
      <c r="M163" s="143">
        <v>39650</v>
      </c>
      <c r="N163" s="119" t="s">
        <v>272</v>
      </c>
      <c r="O163" s="150"/>
      <c r="P163" s="151"/>
      <c r="Q163" s="150"/>
      <c r="R163" s="181"/>
      <c r="S163" s="314"/>
      <c r="T163" s="314"/>
      <c r="U163" s="314">
        <v>0.1</v>
      </c>
    </row>
    <row r="164" spans="1:21" s="85" customFormat="1" ht="53.25" customHeight="1" x14ac:dyDescent="0.25">
      <c r="A164" s="150">
        <v>89</v>
      </c>
      <c r="B164" s="150" t="s">
        <v>625</v>
      </c>
      <c r="C164" s="168" t="s">
        <v>1192</v>
      </c>
      <c r="D164" s="390" t="s">
        <v>479</v>
      </c>
      <c r="E164" s="204" t="s">
        <v>478</v>
      </c>
      <c r="F164" s="311" t="s">
        <v>47</v>
      </c>
      <c r="G164" s="150"/>
      <c r="H164" s="151">
        <v>23352.01</v>
      </c>
      <c r="I164" s="151">
        <v>23352.01</v>
      </c>
      <c r="J164" s="152"/>
      <c r="K164" s="162">
        <v>0.80600000000000005</v>
      </c>
      <c r="L164" s="153"/>
      <c r="M164" s="143">
        <v>39650</v>
      </c>
      <c r="N164" s="119" t="s">
        <v>272</v>
      </c>
      <c r="O164" s="150"/>
      <c r="P164" s="151"/>
      <c r="Q164" s="150"/>
      <c r="R164" s="181"/>
      <c r="S164" s="314"/>
      <c r="T164" s="314"/>
      <c r="U164" s="314"/>
    </row>
    <row r="165" spans="1:21" s="85" customFormat="1" ht="53.25" customHeight="1" x14ac:dyDescent="0.25">
      <c r="A165" s="150"/>
      <c r="B165" s="150"/>
      <c r="C165" s="305" t="s">
        <v>1268</v>
      </c>
      <c r="D165" s="391"/>
      <c r="E165" s="204"/>
      <c r="F165" s="311"/>
      <c r="G165" s="150"/>
      <c r="H165" s="151"/>
      <c r="I165" s="150"/>
      <c r="J165" s="152"/>
      <c r="L165" s="153"/>
      <c r="M165" s="143"/>
      <c r="N165" s="119"/>
      <c r="O165" s="150"/>
      <c r="P165" s="151"/>
      <c r="Q165" s="150"/>
      <c r="R165" s="181"/>
      <c r="S165" s="314"/>
      <c r="T165" s="314"/>
      <c r="U165" s="314">
        <v>0.80600000000000005</v>
      </c>
    </row>
    <row r="166" spans="1:21" s="186" customFormat="1" ht="53.25" customHeight="1" x14ac:dyDescent="0.25">
      <c r="A166" s="150"/>
      <c r="B166" s="150"/>
      <c r="C166" s="305" t="s">
        <v>1269</v>
      </c>
      <c r="D166" s="392"/>
      <c r="E166" s="204"/>
      <c r="F166" s="311"/>
      <c r="G166" s="150"/>
      <c r="H166" s="151"/>
      <c r="I166" s="150"/>
      <c r="J166" s="152"/>
      <c r="K166" s="162"/>
      <c r="L166" s="153"/>
      <c r="M166" s="143"/>
      <c r="N166" s="119"/>
      <c r="O166" s="150"/>
      <c r="P166" s="151"/>
      <c r="Q166" s="150"/>
      <c r="R166" s="181"/>
      <c r="S166" s="314"/>
      <c r="T166" s="314"/>
      <c r="U166" s="314"/>
    </row>
    <row r="167" spans="1:21" s="85" customFormat="1" ht="53.25" customHeight="1" x14ac:dyDescent="0.25">
      <c r="A167" s="150">
        <v>90</v>
      </c>
      <c r="B167" s="150" t="s">
        <v>626</v>
      </c>
      <c r="C167" s="204" t="s">
        <v>481</v>
      </c>
      <c r="D167" s="204" t="s">
        <v>482</v>
      </c>
      <c r="E167" s="204" t="s">
        <v>480</v>
      </c>
      <c r="F167" s="311" t="s">
        <v>47</v>
      </c>
      <c r="G167" s="150"/>
      <c r="H167" s="151">
        <v>8491.64</v>
      </c>
      <c r="I167" s="151">
        <v>8491.64</v>
      </c>
      <c r="J167" s="152"/>
      <c r="K167" s="162">
        <v>0.8</v>
      </c>
      <c r="L167" s="153"/>
      <c r="M167" s="143">
        <v>39650</v>
      </c>
      <c r="N167" s="119" t="s">
        <v>272</v>
      </c>
      <c r="O167" s="150"/>
      <c r="P167" s="151"/>
      <c r="Q167" s="150"/>
      <c r="R167" s="181"/>
      <c r="S167" s="314"/>
      <c r="T167" s="314"/>
      <c r="U167" s="314">
        <v>0.8</v>
      </c>
    </row>
    <row r="168" spans="1:21" s="85" customFormat="1" ht="53.25" customHeight="1" x14ac:dyDescent="0.25">
      <c r="A168" s="150">
        <v>91</v>
      </c>
      <c r="B168" s="150" t="s">
        <v>627</v>
      </c>
      <c r="C168" s="168" t="s">
        <v>1192</v>
      </c>
      <c r="D168" s="390" t="s">
        <v>484</v>
      </c>
      <c r="E168" s="204" t="s">
        <v>483</v>
      </c>
      <c r="F168" s="311" t="s">
        <v>47</v>
      </c>
      <c r="G168" s="150"/>
      <c r="H168" s="151">
        <v>32635.47</v>
      </c>
      <c r="I168" s="151">
        <v>32635.47</v>
      </c>
      <c r="J168" s="152"/>
      <c r="K168" s="162">
        <v>0.48699999999999999</v>
      </c>
      <c r="L168" s="153"/>
      <c r="M168" s="143">
        <v>39650</v>
      </c>
      <c r="N168" s="119" t="s">
        <v>272</v>
      </c>
      <c r="O168" s="150"/>
      <c r="P168" s="151"/>
      <c r="Q168" s="150"/>
      <c r="R168" s="181"/>
      <c r="S168" s="314"/>
      <c r="T168" s="314"/>
      <c r="U168" s="314"/>
    </row>
    <row r="169" spans="1:21" s="85" customFormat="1" ht="53.25" customHeight="1" x14ac:dyDescent="0.25">
      <c r="A169" s="150"/>
      <c r="B169" s="150"/>
      <c r="C169" s="305" t="s">
        <v>1266</v>
      </c>
      <c r="D169" s="391"/>
      <c r="E169" s="204"/>
      <c r="F169" s="311"/>
      <c r="G169" s="150"/>
      <c r="H169" s="151"/>
      <c r="I169" s="150"/>
      <c r="J169" s="152"/>
      <c r="L169" s="153"/>
      <c r="M169" s="143"/>
      <c r="N169" s="119"/>
      <c r="O169" s="150"/>
      <c r="P169" s="151"/>
      <c r="Q169" s="150"/>
      <c r="R169" s="181"/>
      <c r="S169" s="314"/>
      <c r="T169" s="314">
        <v>0.33500000000000002</v>
      </c>
      <c r="U169" s="314">
        <v>0.152</v>
      </c>
    </row>
    <row r="170" spans="1:21" s="85" customFormat="1" ht="53.25" customHeight="1" x14ac:dyDescent="0.25">
      <c r="A170" s="150"/>
      <c r="B170" s="150"/>
      <c r="C170" s="305" t="s">
        <v>1267</v>
      </c>
      <c r="D170" s="392"/>
      <c r="E170" s="204"/>
      <c r="F170" s="311"/>
      <c r="G170" s="150"/>
      <c r="H170" s="151"/>
      <c r="I170" s="150"/>
      <c r="J170" s="152"/>
      <c r="K170" s="162"/>
      <c r="L170" s="153"/>
      <c r="M170" s="143"/>
      <c r="N170" s="119"/>
      <c r="O170" s="150"/>
      <c r="P170" s="151"/>
      <c r="Q170" s="150"/>
      <c r="R170" s="181"/>
      <c r="S170" s="314"/>
      <c r="T170" s="314"/>
      <c r="U170" s="314"/>
    </row>
    <row r="171" spans="1:21" s="85" customFormat="1" ht="53.25" customHeight="1" x14ac:dyDescent="0.25">
      <c r="A171" s="150">
        <v>92</v>
      </c>
      <c r="B171" s="150" t="s">
        <v>628</v>
      </c>
      <c r="C171" s="204" t="s">
        <v>1192</v>
      </c>
      <c r="D171" s="390" t="s">
        <v>486</v>
      </c>
      <c r="E171" s="204" t="s">
        <v>485</v>
      </c>
      <c r="F171" s="311" t="s">
        <v>47</v>
      </c>
      <c r="G171" s="150"/>
      <c r="H171" s="151">
        <v>27328.19</v>
      </c>
      <c r="I171" s="151">
        <v>27328.19</v>
      </c>
      <c r="J171" s="152"/>
      <c r="K171" s="162">
        <v>0.52100000000000002</v>
      </c>
      <c r="L171" s="153"/>
      <c r="M171" s="143">
        <v>39650</v>
      </c>
      <c r="N171" s="119" t="s">
        <v>272</v>
      </c>
      <c r="O171" s="150"/>
      <c r="P171" s="151"/>
      <c r="Q171" s="150"/>
      <c r="R171" s="181"/>
      <c r="S171" s="314"/>
      <c r="T171" s="314"/>
      <c r="U171" s="314"/>
    </row>
    <row r="172" spans="1:21" s="85" customFormat="1" ht="53.25" customHeight="1" x14ac:dyDescent="0.25">
      <c r="A172" s="150"/>
      <c r="B172" s="150"/>
      <c r="C172" s="204" t="s">
        <v>1264</v>
      </c>
      <c r="D172" s="391"/>
      <c r="E172" s="204"/>
      <c r="F172" s="311"/>
      <c r="G172" s="150"/>
      <c r="H172" s="151"/>
      <c r="I172" s="150"/>
      <c r="J172" s="152"/>
      <c r="L172" s="153"/>
      <c r="M172" s="143"/>
      <c r="N172" s="119"/>
      <c r="O172" s="150"/>
      <c r="P172" s="151"/>
      <c r="Q172" s="150"/>
      <c r="R172" s="181"/>
      <c r="S172" s="314"/>
      <c r="T172" s="314">
        <v>0.40600000000000003</v>
      </c>
      <c r="U172" s="314">
        <v>0.115</v>
      </c>
    </row>
    <row r="173" spans="1:21" s="85" customFormat="1" ht="53.25" customHeight="1" x14ac:dyDescent="0.25">
      <c r="A173" s="150"/>
      <c r="B173" s="150"/>
      <c r="C173" s="204" t="s">
        <v>1265</v>
      </c>
      <c r="D173" s="392"/>
      <c r="E173" s="204"/>
      <c r="F173" s="311"/>
      <c r="G173" s="150"/>
      <c r="H173" s="151"/>
      <c r="I173" s="150"/>
      <c r="J173" s="152"/>
      <c r="K173" s="162"/>
      <c r="L173" s="153"/>
      <c r="M173" s="143"/>
      <c r="N173" s="119"/>
      <c r="O173" s="150"/>
      <c r="P173" s="151"/>
      <c r="Q173" s="150"/>
      <c r="R173" s="181"/>
      <c r="S173" s="314"/>
      <c r="T173" s="314"/>
      <c r="U173" s="314"/>
    </row>
    <row r="174" spans="1:21" s="85" customFormat="1" ht="53.25" customHeight="1" x14ac:dyDescent="0.25">
      <c r="A174" s="150">
        <v>93</v>
      </c>
      <c r="B174" s="150" t="s">
        <v>629</v>
      </c>
      <c r="C174" s="168" t="s">
        <v>1263</v>
      </c>
      <c r="D174" s="204" t="s">
        <v>488</v>
      </c>
      <c r="E174" s="204" t="s">
        <v>487</v>
      </c>
      <c r="F174" s="311" t="s">
        <v>47</v>
      </c>
      <c r="G174" s="150"/>
      <c r="H174" s="151">
        <v>11712.08</v>
      </c>
      <c r="I174" s="151">
        <v>11712.08</v>
      </c>
      <c r="J174" s="152"/>
      <c r="K174" s="162">
        <v>1.1060000000000001</v>
      </c>
      <c r="L174" s="153"/>
      <c r="M174" s="143">
        <v>39650</v>
      </c>
      <c r="N174" s="119" t="s">
        <v>272</v>
      </c>
      <c r="O174" s="150"/>
      <c r="P174" s="151"/>
      <c r="Q174" s="150"/>
      <c r="R174" s="181"/>
      <c r="S174" s="314">
        <v>0.55600000000000005</v>
      </c>
      <c r="T174" s="314">
        <v>0.55000000000000004</v>
      </c>
      <c r="U174" s="314"/>
    </row>
    <row r="175" spans="1:21" s="85" customFormat="1" ht="53.25" customHeight="1" x14ac:dyDescent="0.25">
      <c r="A175" s="150">
        <v>94</v>
      </c>
      <c r="B175" s="150" t="s">
        <v>630</v>
      </c>
      <c r="C175" s="168" t="s">
        <v>1262</v>
      </c>
      <c r="D175" s="204" t="s">
        <v>490</v>
      </c>
      <c r="E175" s="204" t="s">
        <v>489</v>
      </c>
      <c r="F175" s="311" t="s">
        <v>47</v>
      </c>
      <c r="G175" s="150"/>
      <c r="H175" s="151">
        <v>1</v>
      </c>
      <c r="I175" s="151">
        <v>1</v>
      </c>
      <c r="J175" s="152"/>
      <c r="K175" s="162">
        <v>0.35</v>
      </c>
      <c r="L175" s="153"/>
      <c r="M175" s="143">
        <v>39650</v>
      </c>
      <c r="N175" s="119" t="s">
        <v>272</v>
      </c>
      <c r="O175" s="150"/>
      <c r="P175" s="151"/>
      <c r="Q175" s="150"/>
      <c r="R175" s="181"/>
      <c r="S175" s="314">
        <v>0.35</v>
      </c>
      <c r="T175" s="314"/>
      <c r="U175" s="314"/>
    </row>
    <row r="176" spans="1:21" s="85" customFormat="1" ht="53.25" customHeight="1" x14ac:dyDescent="0.25">
      <c r="A176" s="150">
        <v>95</v>
      </c>
      <c r="B176" s="150" t="s">
        <v>631</v>
      </c>
      <c r="C176" s="168" t="s">
        <v>1261</v>
      </c>
      <c r="D176" s="204" t="s">
        <v>492</v>
      </c>
      <c r="E176" s="204" t="s">
        <v>491</v>
      </c>
      <c r="F176" s="311" t="s">
        <v>47</v>
      </c>
      <c r="G176" s="150"/>
      <c r="H176" s="151">
        <v>1</v>
      </c>
      <c r="I176" s="151">
        <v>1</v>
      </c>
      <c r="J176" s="152"/>
      <c r="K176" s="162">
        <v>0.106</v>
      </c>
      <c r="L176" s="153"/>
      <c r="M176" s="143">
        <v>39650</v>
      </c>
      <c r="N176" s="119" t="s">
        <v>272</v>
      </c>
      <c r="O176" s="150"/>
      <c r="P176" s="151"/>
      <c r="Q176" s="150"/>
      <c r="R176" s="181"/>
      <c r="S176" s="314">
        <v>0.106</v>
      </c>
      <c r="T176" s="314"/>
      <c r="U176" s="314"/>
    </row>
    <row r="177" spans="1:21" s="85" customFormat="1" ht="53.25" customHeight="1" x14ac:dyDescent="0.25">
      <c r="A177" s="150">
        <v>96</v>
      </c>
      <c r="B177" s="150" t="s">
        <v>632</v>
      </c>
      <c r="C177" s="204" t="s">
        <v>1192</v>
      </c>
      <c r="D177" s="390" t="s">
        <v>494</v>
      </c>
      <c r="E177" s="204" t="s">
        <v>493</v>
      </c>
      <c r="F177" s="311" t="s">
        <v>47</v>
      </c>
      <c r="G177" s="150"/>
      <c r="H177" s="152">
        <v>3904.03</v>
      </c>
      <c r="I177" s="152">
        <v>3904.03</v>
      </c>
      <c r="J177" s="152"/>
      <c r="K177" s="162">
        <v>0.317</v>
      </c>
      <c r="L177" s="153"/>
      <c r="M177" s="143">
        <v>39650</v>
      </c>
      <c r="N177" s="119" t="s">
        <v>272</v>
      </c>
      <c r="O177" s="150"/>
      <c r="P177" s="151"/>
      <c r="Q177" s="150"/>
      <c r="R177" s="181"/>
      <c r="S177" s="314"/>
      <c r="T177" s="314"/>
      <c r="U177" s="314"/>
    </row>
    <row r="178" spans="1:21" s="85" customFormat="1" ht="53.25" customHeight="1" x14ac:dyDescent="0.25">
      <c r="A178" s="150"/>
      <c r="B178" s="150"/>
      <c r="C178" s="204" t="s">
        <v>1259</v>
      </c>
      <c r="D178" s="391"/>
      <c r="E178" s="204"/>
      <c r="F178" s="311" t="s">
        <v>47</v>
      </c>
      <c r="G178" s="150"/>
      <c r="H178" s="152"/>
      <c r="I178" s="150"/>
      <c r="J178" s="152"/>
      <c r="L178" s="153"/>
      <c r="M178" s="143"/>
      <c r="N178" s="119"/>
      <c r="O178" s="150"/>
      <c r="P178" s="151"/>
      <c r="Q178" s="150"/>
      <c r="R178" s="181"/>
      <c r="S178" s="314"/>
      <c r="T178" s="314">
        <v>0.14499999999999999</v>
      </c>
      <c r="U178" s="314">
        <v>0.17199999999999999</v>
      </c>
    </row>
    <row r="179" spans="1:21" s="85" customFormat="1" ht="53.25" customHeight="1" x14ac:dyDescent="0.25">
      <c r="A179" s="150"/>
      <c r="B179" s="150"/>
      <c r="C179" s="204" t="s">
        <v>1260</v>
      </c>
      <c r="D179" s="392"/>
      <c r="E179" s="204"/>
      <c r="F179" s="311" t="s">
        <v>47</v>
      </c>
      <c r="G179" s="150"/>
      <c r="H179" s="152"/>
      <c r="I179" s="150"/>
      <c r="J179" s="152"/>
      <c r="K179" s="162"/>
      <c r="L179" s="153"/>
      <c r="M179" s="143"/>
      <c r="N179" s="119"/>
      <c r="O179" s="150"/>
      <c r="P179" s="151"/>
      <c r="Q179" s="150"/>
      <c r="R179" s="181"/>
      <c r="S179" s="314"/>
      <c r="T179" s="314"/>
      <c r="U179" s="314"/>
    </row>
    <row r="180" spans="1:21" s="85" customFormat="1" ht="53.25" customHeight="1" x14ac:dyDescent="0.25">
      <c r="A180" s="150">
        <v>97</v>
      </c>
      <c r="B180" s="150" t="s">
        <v>633</v>
      </c>
      <c r="C180" s="204" t="s">
        <v>1258</v>
      </c>
      <c r="D180" s="204" t="s">
        <v>496</v>
      </c>
      <c r="E180" s="204" t="s">
        <v>495</v>
      </c>
      <c r="F180" s="311" t="s">
        <v>47</v>
      </c>
      <c r="G180" s="150"/>
      <c r="H180" s="152">
        <v>1592.19</v>
      </c>
      <c r="I180" s="152">
        <v>1592.19</v>
      </c>
      <c r="J180" s="152"/>
      <c r="K180" s="162">
        <v>0.21099999999999999</v>
      </c>
      <c r="L180" s="155"/>
      <c r="M180" s="143">
        <v>39650</v>
      </c>
      <c r="N180" s="119" t="s">
        <v>272</v>
      </c>
      <c r="O180" s="150"/>
      <c r="P180" s="151"/>
      <c r="Q180" s="150"/>
      <c r="R180" s="181"/>
      <c r="S180" s="314"/>
      <c r="T180" s="314"/>
      <c r="U180" s="314">
        <v>0.21099999999999999</v>
      </c>
    </row>
    <row r="181" spans="1:21" s="85" customFormat="1" ht="53.25" customHeight="1" x14ac:dyDescent="0.25">
      <c r="A181" s="150">
        <v>98</v>
      </c>
      <c r="B181" s="150" t="s">
        <v>634</v>
      </c>
      <c r="C181" s="204" t="s">
        <v>1192</v>
      </c>
      <c r="D181" s="390" t="s">
        <v>498</v>
      </c>
      <c r="E181" s="204" t="s">
        <v>497</v>
      </c>
      <c r="F181" s="311" t="s">
        <v>47</v>
      </c>
      <c r="G181" s="150"/>
      <c r="H181" s="152">
        <v>57934.25</v>
      </c>
      <c r="I181" s="152">
        <v>57934.25</v>
      </c>
      <c r="J181" s="152"/>
      <c r="K181" s="162">
        <v>0.58499999999999996</v>
      </c>
      <c r="L181" s="155"/>
      <c r="M181" s="143">
        <v>39650</v>
      </c>
      <c r="N181" s="119" t="s">
        <v>272</v>
      </c>
      <c r="O181" s="150"/>
      <c r="P181" s="151"/>
      <c r="Q181" s="150"/>
      <c r="R181" s="181"/>
      <c r="S181" s="314"/>
      <c r="T181" s="314"/>
      <c r="U181" s="314"/>
    </row>
    <row r="182" spans="1:21" s="85" customFormat="1" ht="53.25" customHeight="1" x14ac:dyDescent="0.25">
      <c r="A182" s="150"/>
      <c r="B182" s="150"/>
      <c r="C182" s="204" t="s">
        <v>1256</v>
      </c>
      <c r="D182" s="391"/>
      <c r="E182" s="204"/>
      <c r="F182" s="311"/>
      <c r="G182" s="150"/>
      <c r="H182" s="152"/>
      <c r="I182" s="150"/>
      <c r="J182" s="152"/>
      <c r="L182" s="155"/>
      <c r="M182" s="143"/>
      <c r="N182" s="119"/>
      <c r="O182" s="150"/>
      <c r="P182" s="151"/>
      <c r="Q182" s="150"/>
      <c r="R182" s="181"/>
      <c r="S182" s="314">
        <v>0.157</v>
      </c>
      <c r="T182" s="314">
        <v>0.27300000000000002</v>
      </c>
      <c r="U182" s="314">
        <v>0.155</v>
      </c>
    </row>
    <row r="183" spans="1:21" s="85" customFormat="1" ht="53.25" customHeight="1" x14ac:dyDescent="0.25">
      <c r="A183" s="150"/>
      <c r="B183" s="150"/>
      <c r="C183" s="204" t="s">
        <v>1257</v>
      </c>
      <c r="D183" s="392"/>
      <c r="E183" s="204"/>
      <c r="F183" s="311"/>
      <c r="G183" s="150"/>
      <c r="H183" s="152"/>
      <c r="I183" s="150"/>
      <c r="J183" s="152"/>
      <c r="K183" s="162"/>
      <c r="L183" s="155"/>
      <c r="M183" s="143"/>
      <c r="N183" s="119"/>
      <c r="O183" s="150"/>
      <c r="P183" s="151"/>
      <c r="Q183" s="150"/>
      <c r="R183" s="181"/>
      <c r="S183" s="314"/>
      <c r="T183" s="314"/>
      <c r="U183" s="314"/>
    </row>
    <row r="184" spans="1:21" s="85" customFormat="1" ht="66.75" customHeight="1" x14ac:dyDescent="0.25">
      <c r="A184" s="150">
        <v>99</v>
      </c>
      <c r="B184" s="150" t="s">
        <v>635</v>
      </c>
      <c r="C184" s="204" t="s">
        <v>1255</v>
      </c>
      <c r="D184" s="204" t="s">
        <v>500</v>
      </c>
      <c r="E184" s="204" t="s">
        <v>499</v>
      </c>
      <c r="F184" s="311" t="s">
        <v>47</v>
      </c>
      <c r="G184" s="150"/>
      <c r="H184" s="152">
        <v>15616.11</v>
      </c>
      <c r="I184" s="152">
        <v>15616.11</v>
      </c>
      <c r="J184" s="152"/>
      <c r="K184" s="162">
        <v>0.23</v>
      </c>
      <c r="L184" s="155"/>
      <c r="M184" s="143">
        <v>39650</v>
      </c>
      <c r="N184" s="119" t="s">
        <v>272</v>
      </c>
      <c r="O184" s="150"/>
      <c r="P184" s="151"/>
      <c r="Q184" s="150"/>
      <c r="R184" s="181"/>
      <c r="S184" s="314"/>
      <c r="T184" s="314">
        <v>0.23</v>
      </c>
      <c r="U184" s="314"/>
    </row>
    <row r="185" spans="1:21" s="85" customFormat="1" ht="68.25" customHeight="1" x14ac:dyDescent="0.25">
      <c r="A185" s="150">
        <v>100</v>
      </c>
      <c r="B185" s="150" t="s">
        <v>636</v>
      </c>
      <c r="C185" s="168" t="s">
        <v>1276</v>
      </c>
      <c r="D185" s="204" t="s">
        <v>502</v>
      </c>
      <c r="E185" s="204" t="s">
        <v>501</v>
      </c>
      <c r="F185" s="311" t="s">
        <v>47</v>
      </c>
      <c r="G185" s="150"/>
      <c r="H185" s="152">
        <v>9553.1</v>
      </c>
      <c r="I185" s="152">
        <v>9553.1</v>
      </c>
      <c r="J185" s="152"/>
      <c r="K185" s="162">
        <v>0.45700000000000002</v>
      </c>
      <c r="L185" s="155"/>
      <c r="M185" s="143">
        <v>39650</v>
      </c>
      <c r="N185" s="119" t="s">
        <v>272</v>
      </c>
      <c r="O185" s="150"/>
      <c r="P185" s="151"/>
      <c r="Q185" s="150"/>
      <c r="R185" s="181"/>
      <c r="S185" s="314"/>
      <c r="T185" s="314">
        <v>0.13300000000000001</v>
      </c>
      <c r="U185" s="314">
        <v>0.32400000000000001</v>
      </c>
    </row>
    <row r="186" spans="1:21" s="85" customFormat="1" ht="70.5" customHeight="1" x14ac:dyDescent="0.25">
      <c r="A186" s="150">
        <v>101</v>
      </c>
      <c r="B186" s="150" t="s">
        <v>637</v>
      </c>
      <c r="C186" s="168" t="s">
        <v>1275</v>
      </c>
      <c r="D186" s="204" t="s">
        <v>504</v>
      </c>
      <c r="E186" s="204" t="s">
        <v>503</v>
      </c>
      <c r="F186" s="311" t="s">
        <v>47</v>
      </c>
      <c r="G186" s="150"/>
      <c r="H186" s="152">
        <v>3184.37</v>
      </c>
      <c r="I186" s="152">
        <v>3184.37</v>
      </c>
      <c r="J186" s="152"/>
      <c r="K186" s="162">
        <v>0.23</v>
      </c>
      <c r="L186" s="155"/>
      <c r="M186" s="143">
        <v>39650</v>
      </c>
      <c r="N186" s="119" t="s">
        <v>272</v>
      </c>
      <c r="O186" s="150"/>
      <c r="P186" s="151"/>
      <c r="Q186" s="150"/>
      <c r="R186" s="181"/>
      <c r="S186" s="314">
        <v>6.7000000000000004E-2</v>
      </c>
      <c r="T186" s="314"/>
      <c r="U186" s="314">
        <v>0.16300000000000001</v>
      </c>
    </row>
    <row r="187" spans="1:21" s="85" customFormat="1" ht="53.25" customHeight="1" x14ac:dyDescent="0.25">
      <c r="A187" s="150">
        <v>102</v>
      </c>
      <c r="B187" s="150" t="s">
        <v>638</v>
      </c>
      <c r="C187" s="168" t="s">
        <v>1270</v>
      </c>
      <c r="D187" s="204" t="s">
        <v>506</v>
      </c>
      <c r="E187" s="204" t="s">
        <v>505</v>
      </c>
      <c r="F187" s="311" t="s">
        <v>47</v>
      </c>
      <c r="G187" s="150"/>
      <c r="H187" s="152">
        <v>1</v>
      </c>
      <c r="I187" s="152">
        <v>1</v>
      </c>
      <c r="J187" s="152"/>
      <c r="K187" s="162">
        <v>0.73599999999999999</v>
      </c>
      <c r="L187" s="155"/>
      <c r="M187" s="143">
        <v>39650</v>
      </c>
      <c r="N187" s="119" t="s">
        <v>272</v>
      </c>
      <c r="O187" s="150"/>
      <c r="P187" s="151"/>
      <c r="Q187" s="150"/>
      <c r="R187" s="181"/>
      <c r="S187" s="314">
        <v>0.73599999999999999</v>
      </c>
      <c r="T187" s="314"/>
      <c r="U187" s="314"/>
    </row>
    <row r="188" spans="1:21" s="85" customFormat="1" ht="60" customHeight="1" x14ac:dyDescent="0.25">
      <c r="A188" s="150">
        <v>103</v>
      </c>
      <c r="B188" s="150" t="s">
        <v>639</v>
      </c>
      <c r="C188" s="168" t="s">
        <v>1274</v>
      </c>
      <c r="D188" s="204" t="s">
        <v>508</v>
      </c>
      <c r="E188" s="204" t="s">
        <v>507</v>
      </c>
      <c r="F188" s="311" t="s">
        <v>47</v>
      </c>
      <c r="G188" s="150"/>
      <c r="H188" s="152">
        <v>1</v>
      </c>
      <c r="I188" s="152">
        <v>1</v>
      </c>
      <c r="J188" s="152"/>
      <c r="K188" s="162">
        <v>0.16500000000000001</v>
      </c>
      <c r="L188" s="155"/>
      <c r="M188" s="143">
        <v>39650</v>
      </c>
      <c r="N188" s="119" t="s">
        <v>272</v>
      </c>
      <c r="O188" s="150"/>
      <c r="P188" s="151"/>
      <c r="Q188" s="150"/>
      <c r="R188" s="181"/>
      <c r="S188" s="314">
        <v>6.2E-2</v>
      </c>
      <c r="T188" s="314">
        <v>0.10299999999999999</v>
      </c>
      <c r="U188" s="314"/>
    </row>
    <row r="189" spans="1:21" s="85" customFormat="1" ht="66" customHeight="1" x14ac:dyDescent="0.25">
      <c r="A189" s="150">
        <v>104</v>
      </c>
      <c r="B189" s="150" t="s">
        <v>640</v>
      </c>
      <c r="C189" s="168" t="s">
        <v>1273</v>
      </c>
      <c r="D189" s="204" t="s">
        <v>510</v>
      </c>
      <c r="E189" s="204" t="s">
        <v>509</v>
      </c>
      <c r="F189" s="311" t="s">
        <v>47</v>
      </c>
      <c r="G189" s="150"/>
      <c r="H189" s="152">
        <v>2122.91</v>
      </c>
      <c r="I189" s="152">
        <v>2122.91</v>
      </c>
      <c r="J189" s="152"/>
      <c r="K189" s="162">
        <v>0.26400000000000001</v>
      </c>
      <c r="L189" s="155"/>
      <c r="M189" s="143">
        <v>39650</v>
      </c>
      <c r="N189" s="119" t="s">
        <v>272</v>
      </c>
      <c r="O189" s="150"/>
      <c r="P189" s="151"/>
      <c r="Q189" s="150"/>
      <c r="R189" s="181"/>
      <c r="S189" s="314">
        <v>6.0999999999999999E-2</v>
      </c>
      <c r="T189" s="314"/>
      <c r="U189" s="314">
        <v>0.20300000000000001</v>
      </c>
    </row>
    <row r="190" spans="1:21" s="85" customFormat="1" ht="53.25" customHeight="1" x14ac:dyDescent="0.25">
      <c r="A190" s="150">
        <v>105</v>
      </c>
      <c r="B190" s="150" t="s">
        <v>641</v>
      </c>
      <c r="C190" s="168" t="s">
        <v>1272</v>
      </c>
      <c r="D190" s="204" t="s">
        <v>512</v>
      </c>
      <c r="E190" s="204" t="s">
        <v>511</v>
      </c>
      <c r="F190" s="311" t="s">
        <v>47</v>
      </c>
      <c r="G190" s="150"/>
      <c r="H190" s="152">
        <v>1061.46</v>
      </c>
      <c r="I190" s="152">
        <v>1061.46</v>
      </c>
      <c r="J190" s="152"/>
      <c r="K190" s="162">
        <v>0.13400000000000001</v>
      </c>
      <c r="L190" s="155"/>
      <c r="M190" s="143">
        <v>39650</v>
      </c>
      <c r="N190" s="119" t="s">
        <v>272</v>
      </c>
      <c r="O190" s="150"/>
      <c r="P190" s="151"/>
      <c r="Q190" s="150"/>
      <c r="R190" s="181"/>
      <c r="S190" s="314"/>
      <c r="T190" s="314">
        <v>0.13400000000000001</v>
      </c>
      <c r="U190" s="314"/>
    </row>
    <row r="191" spans="1:21" s="85" customFormat="1" ht="53.25" customHeight="1" x14ac:dyDescent="0.25">
      <c r="A191" s="150">
        <v>106</v>
      </c>
      <c r="B191" s="150" t="s">
        <v>642</v>
      </c>
      <c r="C191" s="168" t="s">
        <v>1192</v>
      </c>
      <c r="D191" s="390" t="s">
        <v>514</v>
      </c>
      <c r="E191" s="204" t="s">
        <v>513</v>
      </c>
      <c r="F191" s="311" t="s">
        <v>47</v>
      </c>
      <c r="G191" s="150"/>
      <c r="H191" s="152">
        <v>14896.45</v>
      </c>
      <c r="I191" s="152">
        <v>14896.45</v>
      </c>
      <c r="J191" s="152"/>
      <c r="K191" s="162">
        <v>0.24099999999999999</v>
      </c>
      <c r="L191" s="155"/>
      <c r="M191" s="143">
        <v>39650</v>
      </c>
      <c r="N191" s="119" t="s">
        <v>272</v>
      </c>
      <c r="O191" s="150"/>
      <c r="P191" s="151"/>
      <c r="Q191" s="150"/>
      <c r="R191" s="181"/>
      <c r="S191" s="314"/>
      <c r="T191" s="314"/>
      <c r="U191" s="314"/>
    </row>
    <row r="192" spans="1:21" s="85" customFormat="1" ht="53.25" customHeight="1" x14ac:dyDescent="0.25">
      <c r="A192" s="150"/>
      <c r="B192" s="150"/>
      <c r="C192" s="305" t="s">
        <v>1271</v>
      </c>
      <c r="D192" s="391"/>
      <c r="E192" s="204"/>
      <c r="F192" s="311" t="s">
        <v>47</v>
      </c>
      <c r="G192" s="150"/>
      <c r="H192" s="152"/>
      <c r="I192" s="150"/>
      <c r="J192" s="152"/>
      <c r="K192" s="162"/>
      <c r="L192" s="155"/>
      <c r="M192" s="143"/>
      <c r="N192" s="119"/>
      <c r="O192" s="150"/>
      <c r="P192" s="151"/>
      <c r="Q192" s="150"/>
      <c r="R192" s="181"/>
      <c r="S192" s="314"/>
      <c r="T192" s="314"/>
      <c r="U192" s="314">
        <v>0.24099999999999999</v>
      </c>
    </row>
    <row r="193" spans="1:21" s="85" customFormat="1" ht="53.25" customHeight="1" x14ac:dyDescent="0.25">
      <c r="A193" s="150"/>
      <c r="B193" s="150"/>
      <c r="C193" s="305" t="s">
        <v>1738</v>
      </c>
      <c r="D193" s="392"/>
      <c r="E193" s="204"/>
      <c r="F193" s="311" t="s">
        <v>47</v>
      </c>
      <c r="G193" s="150"/>
      <c r="H193" s="152"/>
      <c r="I193" s="150"/>
      <c r="J193" s="152"/>
      <c r="K193" s="162"/>
      <c r="L193" s="155"/>
      <c r="M193" s="143"/>
      <c r="N193" s="119"/>
      <c r="O193" s="150"/>
      <c r="P193" s="151"/>
      <c r="Q193" s="150"/>
      <c r="R193" s="181"/>
      <c r="S193" s="314"/>
      <c r="T193" s="314"/>
      <c r="U193" s="314"/>
    </row>
    <row r="194" spans="1:21" s="85" customFormat="1" ht="53.25" customHeight="1" x14ac:dyDescent="0.25">
      <c r="A194" s="150">
        <v>107</v>
      </c>
      <c r="B194" s="150" t="s">
        <v>643</v>
      </c>
      <c r="C194" s="204" t="s">
        <v>516</v>
      </c>
      <c r="D194" s="204" t="s">
        <v>517</v>
      </c>
      <c r="E194" s="204" t="s">
        <v>515</v>
      </c>
      <c r="F194" s="311" t="s">
        <v>47</v>
      </c>
      <c r="G194" s="150"/>
      <c r="H194" s="152">
        <v>3184.37</v>
      </c>
      <c r="I194" s="152">
        <v>3184.37</v>
      </c>
      <c r="J194" s="152"/>
      <c r="K194" s="162">
        <v>0.3</v>
      </c>
      <c r="L194" s="155"/>
      <c r="M194" s="143">
        <v>39650</v>
      </c>
      <c r="N194" s="119" t="s">
        <v>272</v>
      </c>
      <c r="O194" s="150"/>
      <c r="P194" s="151"/>
      <c r="Q194" s="150"/>
      <c r="R194" s="181"/>
      <c r="S194" s="314"/>
      <c r="T194" s="314"/>
      <c r="U194" s="314">
        <v>0.3</v>
      </c>
    </row>
    <row r="195" spans="1:21" s="85" customFormat="1" ht="53.25" customHeight="1" x14ac:dyDescent="0.25">
      <c r="A195" s="150">
        <v>108</v>
      </c>
      <c r="B195" s="150" t="s">
        <v>644</v>
      </c>
      <c r="C195" s="204" t="s">
        <v>519</v>
      </c>
      <c r="D195" s="204" t="s">
        <v>520</v>
      </c>
      <c r="E195" s="204" t="s">
        <v>518</v>
      </c>
      <c r="F195" s="311" t="s">
        <v>47</v>
      </c>
      <c r="G195" s="150"/>
      <c r="H195" s="152">
        <v>9553.1</v>
      </c>
      <c r="I195" s="152">
        <v>9553.1</v>
      </c>
      <c r="J195" s="152"/>
      <c r="K195" s="162">
        <v>0.9</v>
      </c>
      <c r="L195" s="155"/>
      <c r="M195" s="143">
        <v>39650</v>
      </c>
      <c r="N195" s="119" t="s">
        <v>272</v>
      </c>
      <c r="O195" s="150"/>
      <c r="P195" s="151"/>
      <c r="Q195" s="150"/>
      <c r="R195" s="181"/>
      <c r="S195" s="314"/>
      <c r="T195" s="314"/>
      <c r="U195" s="314">
        <v>0.9</v>
      </c>
    </row>
    <row r="196" spans="1:21" s="85" customFormat="1" ht="53.25" customHeight="1" x14ac:dyDescent="0.25">
      <c r="A196" s="150">
        <v>109</v>
      </c>
      <c r="B196" s="150" t="s">
        <v>645</v>
      </c>
      <c r="C196" s="204" t="s">
        <v>472</v>
      </c>
      <c r="D196" s="204" t="s">
        <v>522</v>
      </c>
      <c r="E196" s="204" t="s">
        <v>521</v>
      </c>
      <c r="F196" s="311" t="s">
        <v>47</v>
      </c>
      <c r="G196" s="150"/>
      <c r="H196" s="152">
        <v>1061.46</v>
      </c>
      <c r="I196" s="152">
        <v>1061.46</v>
      </c>
      <c r="J196" s="152"/>
      <c r="K196" s="162">
        <v>0.1</v>
      </c>
      <c r="L196" s="155"/>
      <c r="M196" s="143">
        <v>39650</v>
      </c>
      <c r="N196" s="119" t="s">
        <v>272</v>
      </c>
      <c r="O196" s="150"/>
      <c r="P196" s="151"/>
      <c r="Q196" s="150"/>
      <c r="R196" s="181"/>
      <c r="S196" s="314"/>
      <c r="T196" s="314"/>
      <c r="U196" s="314">
        <v>0.1</v>
      </c>
    </row>
    <row r="197" spans="1:21" s="85" customFormat="1" ht="53.25" customHeight="1" x14ac:dyDescent="0.25">
      <c r="A197" s="150">
        <v>110</v>
      </c>
      <c r="B197" s="150" t="s">
        <v>646</v>
      </c>
      <c r="C197" s="204" t="s">
        <v>524</v>
      </c>
      <c r="D197" s="204" t="s">
        <v>525</v>
      </c>
      <c r="E197" s="204" t="s">
        <v>523</v>
      </c>
      <c r="F197" s="311" t="s">
        <v>47</v>
      </c>
      <c r="G197" s="150"/>
      <c r="H197" s="152">
        <v>530.73</v>
      </c>
      <c r="I197" s="152">
        <v>530.73</v>
      </c>
      <c r="J197" s="152"/>
      <c r="K197" s="162">
        <v>0.05</v>
      </c>
      <c r="L197" s="155"/>
      <c r="M197" s="143">
        <v>39650</v>
      </c>
      <c r="N197" s="119" t="s">
        <v>272</v>
      </c>
      <c r="O197" s="150"/>
      <c r="P197" s="151"/>
      <c r="Q197" s="150"/>
      <c r="R197" s="181"/>
      <c r="S197" s="314"/>
      <c r="T197" s="314"/>
      <c r="U197" s="314">
        <v>0.05</v>
      </c>
    </row>
    <row r="198" spans="1:21" s="85" customFormat="1" ht="53.25" customHeight="1" x14ac:dyDescent="0.25">
      <c r="A198" s="150">
        <v>111</v>
      </c>
      <c r="B198" s="150" t="s">
        <v>647</v>
      </c>
      <c r="C198" s="204" t="s">
        <v>424</v>
      </c>
      <c r="D198" s="204" t="s">
        <v>1805</v>
      </c>
      <c r="E198" s="204" t="s">
        <v>526</v>
      </c>
      <c r="F198" s="311" t="s">
        <v>47</v>
      </c>
      <c r="G198" s="150"/>
      <c r="H198" s="151">
        <v>1</v>
      </c>
      <c r="I198" s="151">
        <v>1</v>
      </c>
      <c r="J198" s="152"/>
      <c r="K198" s="162">
        <v>0.15</v>
      </c>
      <c r="L198" s="155"/>
      <c r="M198" s="143">
        <v>39650</v>
      </c>
      <c r="N198" s="119" t="s">
        <v>272</v>
      </c>
      <c r="O198" s="150"/>
      <c r="P198" s="151"/>
      <c r="Q198" s="150"/>
      <c r="R198" s="181"/>
      <c r="S198" s="314">
        <v>0.15</v>
      </c>
      <c r="T198" s="314"/>
      <c r="U198" s="314"/>
    </row>
    <row r="199" spans="1:21" s="188" customFormat="1" ht="53.25" customHeight="1" x14ac:dyDescent="0.25">
      <c r="A199" s="150">
        <v>112</v>
      </c>
      <c r="B199" s="150" t="s">
        <v>648</v>
      </c>
      <c r="C199" s="204" t="s">
        <v>1192</v>
      </c>
      <c r="D199" s="388" t="s">
        <v>528</v>
      </c>
      <c r="E199" s="204" t="s">
        <v>527</v>
      </c>
      <c r="F199" s="311" t="s">
        <v>47</v>
      </c>
      <c r="G199" s="150"/>
      <c r="H199" s="151">
        <v>32904.92</v>
      </c>
      <c r="I199" s="150"/>
      <c r="J199" s="152"/>
      <c r="K199" s="162">
        <v>0.78300000000000003</v>
      </c>
      <c r="L199" s="153"/>
      <c r="M199" s="143">
        <v>39650</v>
      </c>
      <c r="N199" s="119" t="s">
        <v>272</v>
      </c>
      <c r="O199" s="150"/>
      <c r="P199" s="151"/>
      <c r="Q199" s="150"/>
      <c r="R199" s="181"/>
      <c r="S199" s="314"/>
      <c r="T199" s="314"/>
      <c r="U199" s="314"/>
    </row>
    <row r="200" spans="1:21" s="85" customFormat="1" ht="53.25" customHeight="1" x14ac:dyDescent="0.25">
      <c r="A200" s="150"/>
      <c r="B200" s="150"/>
      <c r="C200" s="204" t="s">
        <v>1249</v>
      </c>
      <c r="D200" s="388"/>
      <c r="E200" s="205"/>
      <c r="F200" s="311" t="s">
        <v>47</v>
      </c>
      <c r="G200" s="150"/>
      <c r="H200" s="151"/>
      <c r="I200" s="150"/>
      <c r="J200" s="152"/>
      <c r="L200" s="153"/>
      <c r="M200" s="143"/>
      <c r="N200" s="119"/>
      <c r="O200" s="150"/>
      <c r="P200" s="151"/>
      <c r="Q200" s="150"/>
      <c r="R200" s="181"/>
      <c r="S200" s="314"/>
      <c r="T200" s="314"/>
      <c r="U200" s="314">
        <v>0.78300000000000003</v>
      </c>
    </row>
    <row r="201" spans="1:21" s="85" customFormat="1" ht="53.25" customHeight="1" x14ac:dyDescent="0.25">
      <c r="A201" s="150"/>
      <c r="B201" s="150"/>
      <c r="C201" s="204" t="s">
        <v>1250</v>
      </c>
      <c r="D201" s="388"/>
      <c r="E201" s="205"/>
      <c r="F201" s="311" t="s">
        <v>47</v>
      </c>
      <c r="G201" s="150"/>
      <c r="H201" s="151"/>
      <c r="I201" s="150"/>
      <c r="J201" s="152"/>
      <c r="K201" s="162"/>
      <c r="L201" s="153"/>
      <c r="M201" s="143"/>
      <c r="N201" s="119"/>
      <c r="O201" s="150"/>
      <c r="P201" s="151"/>
      <c r="Q201" s="150"/>
      <c r="R201" s="181"/>
      <c r="S201" s="314"/>
      <c r="T201" s="314"/>
      <c r="U201" s="314"/>
    </row>
    <row r="202" spans="1:21" s="85" customFormat="1" ht="53.25" customHeight="1" x14ac:dyDescent="0.25">
      <c r="A202" s="150">
        <v>113</v>
      </c>
      <c r="B202" s="150" t="s">
        <v>650</v>
      </c>
      <c r="C202" s="205" t="s">
        <v>530</v>
      </c>
      <c r="D202" s="205" t="s">
        <v>531</v>
      </c>
      <c r="E202" s="205" t="s">
        <v>529</v>
      </c>
      <c r="F202" s="311" t="s">
        <v>47</v>
      </c>
      <c r="G202" s="150"/>
      <c r="H202" s="151">
        <v>1</v>
      </c>
      <c r="I202" s="150"/>
      <c r="J202" s="152"/>
      <c r="K202" s="162">
        <v>1.4159999999999999</v>
      </c>
      <c r="L202" s="153"/>
      <c r="M202" s="143">
        <v>41001</v>
      </c>
      <c r="N202" s="119" t="s">
        <v>532</v>
      </c>
      <c r="O202" s="150"/>
      <c r="P202" s="151"/>
      <c r="Q202" s="150"/>
      <c r="R202" s="181"/>
      <c r="S202" s="314"/>
      <c r="T202" s="314"/>
      <c r="U202" s="314">
        <v>1.4159999999999999</v>
      </c>
    </row>
    <row r="203" spans="1:21" s="85" customFormat="1" ht="83.25" customHeight="1" x14ac:dyDescent="0.25">
      <c r="A203" s="150">
        <v>114</v>
      </c>
      <c r="B203" s="150" t="s">
        <v>649</v>
      </c>
      <c r="C203" s="204" t="s">
        <v>1314</v>
      </c>
      <c r="D203" s="204" t="s">
        <v>534</v>
      </c>
      <c r="E203" s="204" t="s">
        <v>533</v>
      </c>
      <c r="F203" s="311" t="s">
        <v>47</v>
      </c>
      <c r="G203" s="150"/>
      <c r="H203" s="151">
        <v>790042.47</v>
      </c>
      <c r="I203" s="151">
        <f>H203-535472.56</f>
        <v>254569.90999999992</v>
      </c>
      <c r="J203" s="152"/>
      <c r="K203" s="162">
        <f>0.485+0.735</f>
        <v>1.22</v>
      </c>
      <c r="L203" s="153"/>
      <c r="M203" s="143">
        <v>39650</v>
      </c>
      <c r="N203" s="120" t="s">
        <v>535</v>
      </c>
      <c r="O203" s="150"/>
      <c r="P203" s="151"/>
      <c r="Q203" s="150"/>
      <c r="R203" s="181"/>
      <c r="S203" s="314"/>
      <c r="T203" s="314">
        <v>0.73499999999999999</v>
      </c>
      <c r="U203" s="314">
        <v>0.48499999999999999</v>
      </c>
    </row>
    <row r="204" spans="1:21" s="85" customFormat="1" ht="51" x14ac:dyDescent="0.25">
      <c r="A204" s="150">
        <v>115</v>
      </c>
      <c r="B204" s="317" t="s">
        <v>1129</v>
      </c>
      <c r="C204" s="204" t="s">
        <v>1278</v>
      </c>
      <c r="D204" s="204" t="s">
        <v>1130</v>
      </c>
      <c r="E204" s="204"/>
      <c r="F204" s="311" t="s">
        <v>47</v>
      </c>
      <c r="G204" s="150"/>
      <c r="H204" s="151">
        <v>1</v>
      </c>
      <c r="I204" s="151"/>
      <c r="J204" s="152"/>
      <c r="K204" s="319"/>
      <c r="L204" s="156"/>
      <c r="M204" s="143"/>
      <c r="N204" s="120" t="s">
        <v>1131</v>
      </c>
      <c r="O204" s="150"/>
      <c r="P204" s="151"/>
      <c r="Q204" s="150"/>
      <c r="R204" s="181"/>
      <c r="S204" s="314"/>
      <c r="T204" s="314"/>
      <c r="U204" s="314"/>
    </row>
    <row r="205" spans="1:21" s="85" customFormat="1" ht="39.75" customHeight="1" x14ac:dyDescent="0.25">
      <c r="A205" s="150">
        <v>116</v>
      </c>
      <c r="B205" s="150" t="s">
        <v>1900</v>
      </c>
      <c r="C205" s="204" t="s">
        <v>1901</v>
      </c>
      <c r="D205" s="204" t="s">
        <v>1902</v>
      </c>
      <c r="E205" s="204"/>
      <c r="F205" s="311" t="s">
        <v>47</v>
      </c>
      <c r="G205" s="150"/>
      <c r="H205" s="151">
        <v>156656.5</v>
      </c>
      <c r="I205" s="151"/>
      <c r="J205" s="152"/>
      <c r="K205" s="319">
        <v>0.34</v>
      </c>
      <c r="L205" s="156"/>
      <c r="M205" s="143">
        <v>45211</v>
      </c>
      <c r="N205" s="120" t="s">
        <v>1906</v>
      </c>
      <c r="O205" s="150"/>
      <c r="P205" s="151"/>
      <c r="Q205" s="150"/>
      <c r="R205" s="181"/>
      <c r="S205" s="314"/>
      <c r="T205" s="314">
        <v>0.34</v>
      </c>
      <c r="U205" s="314"/>
    </row>
    <row r="206" spans="1:21" s="85" customFormat="1" ht="39.75" customHeight="1" x14ac:dyDescent="0.25">
      <c r="A206" s="150">
        <v>117</v>
      </c>
      <c r="B206" s="150" t="s">
        <v>1903</v>
      </c>
      <c r="C206" s="204" t="s">
        <v>1904</v>
      </c>
      <c r="D206" s="204" t="s">
        <v>1905</v>
      </c>
      <c r="E206" s="204"/>
      <c r="F206" s="311" t="s">
        <v>47</v>
      </c>
      <c r="G206" s="150"/>
      <c r="H206" s="151">
        <v>150216.5</v>
      </c>
      <c r="I206" s="151"/>
      <c r="J206" s="152"/>
      <c r="K206" s="319">
        <v>0.2</v>
      </c>
      <c r="L206" s="156"/>
      <c r="M206" s="143">
        <v>45211</v>
      </c>
      <c r="N206" s="120" t="s">
        <v>1906</v>
      </c>
      <c r="O206" s="150"/>
      <c r="P206" s="151"/>
      <c r="Q206" s="150"/>
      <c r="R206" s="181"/>
      <c r="S206" s="314"/>
      <c r="T206" s="314">
        <v>0.2</v>
      </c>
      <c r="U206" s="314"/>
    </row>
    <row r="207" spans="1:21" s="85" customFormat="1" ht="39.75" customHeight="1" x14ac:dyDescent="0.25">
      <c r="A207" s="150">
        <v>118</v>
      </c>
      <c r="B207" s="150" t="s">
        <v>1907</v>
      </c>
      <c r="C207" s="204" t="s">
        <v>1908</v>
      </c>
      <c r="D207" s="204" t="s">
        <v>1909</v>
      </c>
      <c r="E207" s="204"/>
      <c r="F207" s="311" t="s">
        <v>47</v>
      </c>
      <c r="G207" s="150"/>
      <c r="H207" s="151">
        <v>84422.73</v>
      </c>
      <c r="I207" s="151"/>
      <c r="J207" s="152"/>
      <c r="K207" s="319">
        <v>0.15</v>
      </c>
      <c r="L207" s="156"/>
      <c r="M207" s="143">
        <v>44369</v>
      </c>
      <c r="N207" s="120" t="s">
        <v>1910</v>
      </c>
      <c r="O207" s="150"/>
      <c r="P207" s="151"/>
      <c r="Q207" s="150"/>
      <c r="R207" s="181"/>
      <c r="S207" s="314"/>
      <c r="T207" s="314">
        <v>0.15</v>
      </c>
      <c r="U207" s="314"/>
    </row>
    <row r="208" spans="1:21" s="85" customFormat="1" ht="39.75" customHeight="1" x14ac:dyDescent="0.25">
      <c r="A208" s="150">
        <v>119</v>
      </c>
      <c r="B208" s="150" t="s">
        <v>1913</v>
      </c>
      <c r="C208" s="204" t="s">
        <v>1918</v>
      </c>
      <c r="D208" s="204" t="s">
        <v>1919</v>
      </c>
      <c r="E208" s="204"/>
      <c r="F208" s="311" t="s">
        <v>47</v>
      </c>
      <c r="G208" s="150"/>
      <c r="H208" s="151">
        <v>1</v>
      </c>
      <c r="I208" s="151"/>
      <c r="J208" s="152"/>
      <c r="K208" s="319">
        <v>0.188</v>
      </c>
      <c r="L208" s="156"/>
      <c r="M208" s="143"/>
      <c r="N208" s="120" t="s">
        <v>1920</v>
      </c>
      <c r="O208" s="150"/>
      <c r="P208" s="151"/>
      <c r="Q208" s="150"/>
      <c r="R208" s="181"/>
      <c r="S208" s="314"/>
      <c r="T208" s="314">
        <v>0.188</v>
      </c>
      <c r="U208" s="314"/>
    </row>
    <row r="209" spans="1:21" s="85" customFormat="1" ht="39.75" customHeight="1" x14ac:dyDescent="0.25">
      <c r="A209" s="150">
        <v>120</v>
      </c>
      <c r="B209" s="150" t="s">
        <v>1914</v>
      </c>
      <c r="C209" s="204" t="s">
        <v>1921</v>
      </c>
      <c r="D209" s="204" t="s">
        <v>1922</v>
      </c>
      <c r="E209" s="204"/>
      <c r="F209" s="311" t="s">
        <v>47</v>
      </c>
      <c r="G209" s="150"/>
      <c r="H209" s="151">
        <v>1</v>
      </c>
      <c r="I209" s="151"/>
      <c r="J209" s="152"/>
      <c r="K209" s="319">
        <v>0.14199999999999999</v>
      </c>
      <c r="L209" s="156"/>
      <c r="M209" s="143"/>
      <c r="N209" s="120"/>
      <c r="O209" s="150"/>
      <c r="P209" s="151"/>
      <c r="Q209" s="150"/>
      <c r="R209" s="181"/>
      <c r="S209" s="314"/>
      <c r="T209" s="314">
        <v>0.14199999999999999</v>
      </c>
      <c r="U209" s="314"/>
    </row>
    <row r="210" spans="1:21" s="85" customFormat="1" ht="39.75" customHeight="1" x14ac:dyDescent="0.25">
      <c r="A210" s="150">
        <v>121</v>
      </c>
      <c r="B210" s="150" t="s">
        <v>1915</v>
      </c>
      <c r="C210" s="204" t="s">
        <v>1923</v>
      </c>
      <c r="D210" s="204" t="s">
        <v>1924</v>
      </c>
      <c r="E210" s="204"/>
      <c r="F210" s="311" t="s">
        <v>47</v>
      </c>
      <c r="G210" s="150"/>
      <c r="H210" s="151">
        <v>1</v>
      </c>
      <c r="I210" s="151"/>
      <c r="J210" s="152"/>
      <c r="K210" s="319">
        <v>8.2000000000000003E-2</v>
      </c>
      <c r="L210" s="156"/>
      <c r="M210" s="143"/>
      <c r="N210" s="120"/>
      <c r="O210" s="150"/>
      <c r="P210" s="151"/>
      <c r="Q210" s="150"/>
      <c r="R210" s="181"/>
      <c r="S210" s="314"/>
      <c r="T210" s="314">
        <v>8.2000000000000003E-2</v>
      </c>
      <c r="U210" s="314"/>
    </row>
    <row r="211" spans="1:21" s="85" customFormat="1" ht="39.75" customHeight="1" x14ac:dyDescent="0.25">
      <c r="A211" s="150">
        <v>122</v>
      </c>
      <c r="B211" s="150" t="s">
        <v>1916</v>
      </c>
      <c r="C211" s="204" t="s">
        <v>1925</v>
      </c>
      <c r="D211" s="204" t="s">
        <v>1926</v>
      </c>
      <c r="E211" s="204"/>
      <c r="F211" s="311" t="s">
        <v>47</v>
      </c>
      <c r="G211" s="150"/>
      <c r="H211" s="151">
        <v>43063</v>
      </c>
      <c r="I211" s="151"/>
      <c r="J211" s="152"/>
      <c r="K211" s="319">
        <v>0.2</v>
      </c>
      <c r="L211" s="156"/>
      <c r="M211" s="143"/>
      <c r="N211" s="120"/>
      <c r="O211" s="150"/>
      <c r="P211" s="151"/>
      <c r="Q211" s="150"/>
      <c r="R211" s="181"/>
      <c r="S211" s="314"/>
      <c r="T211" s="314">
        <v>0.2</v>
      </c>
      <c r="U211" s="314"/>
    </row>
    <row r="212" spans="1:21" s="85" customFormat="1" ht="39.75" customHeight="1" x14ac:dyDescent="0.25">
      <c r="A212" s="150">
        <v>123</v>
      </c>
      <c r="B212" s="150" t="s">
        <v>1917</v>
      </c>
      <c r="C212" s="204" t="s">
        <v>1927</v>
      </c>
      <c r="D212" s="204" t="s">
        <v>1928</v>
      </c>
      <c r="E212" s="204"/>
      <c r="F212" s="311" t="s">
        <v>47</v>
      </c>
      <c r="G212" s="150"/>
      <c r="H212" s="151">
        <v>108670</v>
      </c>
      <c r="I212" s="151"/>
      <c r="J212" s="152"/>
      <c r="K212" s="319">
        <v>0.18</v>
      </c>
      <c r="L212" s="156"/>
      <c r="M212" s="143"/>
      <c r="N212" s="120"/>
      <c r="O212" s="150"/>
      <c r="P212" s="151"/>
      <c r="Q212" s="150"/>
      <c r="R212" s="181"/>
      <c r="S212" s="314"/>
      <c r="T212" s="314">
        <v>0.18</v>
      </c>
      <c r="U212" s="314"/>
    </row>
    <row r="213" spans="1:21" s="85" customFormat="1" ht="15.75" x14ac:dyDescent="0.25">
      <c r="C213" s="147"/>
      <c r="D213" s="147"/>
      <c r="E213" s="86"/>
      <c r="F213" s="320"/>
      <c r="H213" s="321">
        <f>SUM(H7:H206)</f>
        <v>19295368.24000001</v>
      </c>
      <c r="I213" s="321">
        <f>SUM(I7:I206)</f>
        <v>13203134.879999997</v>
      </c>
      <c r="J213" s="87"/>
      <c r="K213" s="164"/>
      <c r="L213" s="322"/>
      <c r="M213" s="148"/>
      <c r="N213" s="149"/>
      <c r="P213" s="321"/>
      <c r="S213" s="314">
        <f>SUM(S7:S212)</f>
        <v>11.753000000000004</v>
      </c>
      <c r="T213" s="314">
        <f t="shared" ref="T213:U213" si="0">SUM(T7:T212)</f>
        <v>66.184000000000026</v>
      </c>
      <c r="U213" s="314">
        <f t="shared" si="0"/>
        <v>31.13300000000001</v>
      </c>
    </row>
    <row r="214" spans="1:21" x14ac:dyDescent="0.25">
      <c r="A214" s="86"/>
      <c r="B214" s="86"/>
      <c r="C214" s="187"/>
      <c r="D214" s="86"/>
      <c r="E214" s="86"/>
      <c r="F214" s="86"/>
      <c r="G214" s="89"/>
      <c r="H214" s="130"/>
      <c r="I214" s="130"/>
      <c r="J214" s="90"/>
      <c r="K214" s="165"/>
      <c r="L214" s="90"/>
      <c r="S214" s="204"/>
      <c r="T214" s="183"/>
      <c r="U214" s="183"/>
    </row>
    <row r="215" spans="1:21" s="176" customFormat="1" ht="30" x14ac:dyDescent="0.25">
      <c r="A215" s="171"/>
      <c r="B215" s="172"/>
      <c r="C215" s="171"/>
      <c r="D215" s="173"/>
      <c r="E215" s="171"/>
      <c r="F215" s="171"/>
      <c r="G215" s="174"/>
      <c r="H215" s="180"/>
      <c r="I215" s="171"/>
      <c r="J215" s="130"/>
      <c r="K215" s="175"/>
      <c r="Q215" s="177"/>
      <c r="R215" s="178"/>
      <c r="S215" s="184"/>
      <c r="T215" s="185"/>
      <c r="U215" s="185"/>
    </row>
    <row r="216" spans="1:21" ht="30.75" x14ac:dyDescent="0.25">
      <c r="A216" s="86"/>
      <c r="B216" s="158"/>
      <c r="C216" s="86"/>
      <c r="D216" s="86"/>
      <c r="E216" s="159"/>
      <c r="F216" s="159"/>
      <c r="G216" s="89"/>
      <c r="H216" s="86"/>
      <c r="J216" s="87"/>
      <c r="K216" s="164"/>
      <c r="M216" s="158"/>
      <c r="R216" s="142"/>
      <c r="S216" s="142"/>
      <c r="T216" s="142"/>
      <c r="U216" s="142"/>
    </row>
    <row r="217" spans="1:21" ht="15.75" x14ac:dyDescent="0.25">
      <c r="A217" s="86"/>
      <c r="B217" s="86"/>
      <c r="C217" s="86" t="s">
        <v>1931</v>
      </c>
      <c r="D217" s="86" t="s">
        <v>1930</v>
      </c>
      <c r="E217" s="86" t="s">
        <v>1868</v>
      </c>
      <c r="F217" s="86" t="s">
        <v>1869</v>
      </c>
      <c r="G217" s="89"/>
      <c r="H217" s="86"/>
      <c r="I217" s="86"/>
      <c r="J217" s="87"/>
      <c r="K217" s="164"/>
      <c r="N217" s="92"/>
      <c r="R217" s="142"/>
      <c r="S217" s="142"/>
      <c r="T217" s="142"/>
      <c r="U217" s="142"/>
    </row>
    <row r="218" spans="1:21" s="176" customFormat="1" ht="30" x14ac:dyDescent="0.25">
      <c r="A218" s="171"/>
      <c r="B218" s="172"/>
      <c r="C218" s="171" t="s">
        <v>1934</v>
      </c>
      <c r="D218" s="173" t="s">
        <v>1933</v>
      </c>
      <c r="E218" s="171" t="s">
        <v>1856</v>
      </c>
      <c r="F218" s="171" t="s">
        <v>1932</v>
      </c>
      <c r="G218" s="174" t="s">
        <v>1929</v>
      </c>
      <c r="H218" s="180"/>
      <c r="I218" s="171"/>
      <c r="J218" s="130"/>
      <c r="K218" s="175"/>
      <c r="Q218" s="177"/>
      <c r="R218" s="178"/>
      <c r="S218" s="184">
        <f>SUM(S213:U213)</f>
        <v>109.07000000000004</v>
      </c>
      <c r="T218" s="185"/>
      <c r="U218" s="185"/>
    </row>
    <row r="219" spans="1:21" x14ac:dyDescent="0.25">
      <c r="A219" s="86"/>
      <c r="B219" s="86"/>
      <c r="C219" s="86"/>
      <c r="D219" s="86"/>
      <c r="E219" s="86"/>
      <c r="F219" s="86"/>
      <c r="G219" s="89"/>
      <c r="H219" s="86"/>
      <c r="I219" s="86"/>
      <c r="J219" s="87"/>
      <c r="K219" s="164"/>
      <c r="R219" s="142"/>
    </row>
    <row r="220" spans="1:21" x14ac:dyDescent="0.25">
      <c r="A220" s="86"/>
      <c r="B220" s="86"/>
      <c r="C220" s="86"/>
      <c r="D220" s="86"/>
      <c r="E220" s="86"/>
      <c r="F220" s="86"/>
      <c r="G220" s="89"/>
      <c r="H220" s="86"/>
      <c r="I220" s="86"/>
      <c r="J220" s="87"/>
      <c r="K220" s="164"/>
    </row>
    <row r="221" spans="1:21" x14ac:dyDescent="0.25">
      <c r="A221" s="86"/>
      <c r="B221" s="86"/>
      <c r="C221" s="86"/>
      <c r="D221" s="86"/>
      <c r="E221" s="86"/>
      <c r="F221" s="86"/>
      <c r="G221" s="89"/>
      <c r="H221" s="86"/>
      <c r="I221" s="86"/>
      <c r="J221" s="87"/>
      <c r="K221" s="164"/>
    </row>
    <row r="222" spans="1:21" x14ac:dyDescent="0.25">
      <c r="C222" s="86"/>
      <c r="D222" s="86"/>
      <c r="G222" s="89"/>
      <c r="H222" s="86"/>
      <c r="I222" s="86"/>
      <c r="J222" s="87"/>
      <c r="K222" s="164"/>
    </row>
    <row r="223" spans="1:21" x14ac:dyDescent="0.25">
      <c r="G223" s="93"/>
    </row>
  </sheetData>
  <autoFilter ref="A5:R214" xr:uid="{00000000-0009-0000-0000-000005000000}"/>
  <mergeCells count="43">
    <mergeCell ref="N44:N46"/>
    <mergeCell ref="N132:N133"/>
    <mergeCell ref="D199:D201"/>
    <mergeCell ref="D44:D46"/>
    <mergeCell ref="D108:D110"/>
    <mergeCell ref="D191:D193"/>
    <mergeCell ref="D132:D134"/>
    <mergeCell ref="D49:D52"/>
    <mergeCell ref="D139:D142"/>
    <mergeCell ref="D135:D137"/>
    <mergeCell ref="D129:D131"/>
    <mergeCell ref="D83:D85"/>
    <mergeCell ref="D122:D124"/>
    <mergeCell ref="D125:D128"/>
    <mergeCell ref="D67:D69"/>
    <mergeCell ref="D181:D183"/>
    <mergeCell ref="D177:D179"/>
    <mergeCell ref="D171:D173"/>
    <mergeCell ref="D168:D170"/>
    <mergeCell ref="D164:D166"/>
    <mergeCell ref="D17:D20"/>
    <mergeCell ref="D61:D63"/>
    <mergeCell ref="D54:D56"/>
    <mergeCell ref="D102:D104"/>
    <mergeCell ref="D79:D81"/>
    <mergeCell ref="D31:D34"/>
    <mergeCell ref="D28:D30"/>
    <mergeCell ref="A2:L2"/>
    <mergeCell ref="A3:L3"/>
    <mergeCell ref="D117:D119"/>
    <mergeCell ref="D14:D16"/>
    <mergeCell ref="D35:D37"/>
    <mergeCell ref="D111:D113"/>
    <mergeCell ref="D89:D91"/>
    <mergeCell ref="D99:D101"/>
    <mergeCell ref="D41:D43"/>
    <mergeCell ref="D86:D88"/>
    <mergeCell ref="D96:D98"/>
    <mergeCell ref="D114:D116"/>
    <mergeCell ref="D93:D95"/>
    <mergeCell ref="D75:D77"/>
    <mergeCell ref="D64:D66"/>
    <mergeCell ref="D21:D23"/>
  </mergeCells>
  <pageMargins left="0.70866141732283472" right="0.70866141732283472" top="1.1811023622047245" bottom="0.39370078740157483" header="0.31496062992125984" footer="0.31496062992125984"/>
  <pageSetup paperSize="9" scale="33" fitToHeight="0" orientation="landscape" r:id="rId1"/>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Недвижимость</vt:lpstr>
      <vt:lpstr>Особо ценное</vt:lpstr>
      <vt:lpstr>МУП, МУ</vt:lpstr>
      <vt:lpstr>ЗУ </vt:lpstr>
      <vt:lpstr>акции, доли</vt:lpstr>
      <vt:lpstr>дороги </vt:lpstr>
      <vt:lpstr>Лист1</vt:lpstr>
      <vt:lpstr>'дороги '!Область_печати</vt:lpstr>
      <vt:lpstr>'МУП, МУ'!Область_печати</vt:lpstr>
      <vt:lpstr>Недвижимость!Область_печати</vt:lpstr>
    </vt:vector>
  </TitlesOfParts>
  <Company>Администрация МО Динской район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user119</dc:creator>
  <cp:lastModifiedBy>Компьютер</cp:lastModifiedBy>
  <cp:lastPrinted>2024-03-05T14:14:20Z</cp:lastPrinted>
  <dcterms:created xsi:type="dcterms:W3CDTF">2012-06-29T09:55:37Z</dcterms:created>
  <dcterms:modified xsi:type="dcterms:W3CDTF">2024-04-02T08:03:51Z</dcterms:modified>
</cp:coreProperties>
</file>