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50" yWindow="-195" windowWidth="15240" windowHeight="7590"/>
  </bookViews>
  <sheets>
    <sheet name="Недвижимость" sheetId="13" r:id="rId1"/>
    <sheet name="Особо ценное" sheetId="2" r:id="rId2"/>
    <sheet name="МУП, МУ" sheetId="3" r:id="rId3"/>
    <sheet name="ЗУ " sheetId="8" r:id="rId4"/>
    <sheet name="акции, доли" sheetId="4" r:id="rId5"/>
    <sheet name="дороги " sheetId="9" r:id="rId6"/>
  </sheets>
  <externalReferences>
    <externalReference r:id="rId7"/>
  </externalReferences>
  <definedNames>
    <definedName name="_xlnm._FilterDatabase" localSheetId="5" hidden="1">'дороги '!$A$5:$R$205</definedName>
    <definedName name="_xlnm._FilterDatabase" localSheetId="3" hidden="1">'ЗУ '!$A$7:$Q$203</definedName>
    <definedName name="_xlnm._FilterDatabase" localSheetId="0" hidden="1">Недвижимость!$A$4:$P$51</definedName>
    <definedName name="_xlnm._FilterDatabase" localSheetId="1" hidden="1">'Особо ценное'!$A$30:$P$91</definedName>
    <definedName name="_xlnm.Print_Area" localSheetId="3">'ЗУ '!$A$1:$Q$203</definedName>
    <definedName name="_xlnm.Print_Area" localSheetId="2">'МУП, МУ'!$A$1:$O$20</definedName>
    <definedName name="_xlnm.Print_Area" localSheetId="0">Недвижимость!$A$14:$O$25</definedName>
  </definedNames>
  <calcPr calcId="145621"/>
</workbook>
</file>

<file path=xl/calcChain.xml><?xml version="1.0" encoding="utf-8"?>
<calcChain xmlns="http://schemas.openxmlformats.org/spreadsheetml/2006/main">
  <c r="K19" i="3" l="1"/>
  <c r="J19" i="3"/>
  <c r="I114" i="13" l="1"/>
  <c r="I65" i="13"/>
  <c r="F90" i="2"/>
  <c r="I22" i="2" l="1"/>
  <c r="L61" i="13"/>
  <c r="I61" i="13"/>
  <c r="F22" i="2"/>
  <c r="G21" i="2"/>
  <c r="F84" i="2" l="1"/>
  <c r="G83" i="2"/>
  <c r="A71" i="2"/>
  <c r="G27" i="2"/>
  <c r="F37" i="2"/>
  <c r="G20" i="2" l="1"/>
  <c r="H20" i="2" s="1"/>
  <c r="F12" i="2"/>
  <c r="F13" i="2"/>
  <c r="I13" i="2"/>
  <c r="J19" i="13"/>
  <c r="J25" i="13"/>
  <c r="I138" i="9"/>
  <c r="G11" i="2"/>
  <c r="H11" i="2" s="1"/>
  <c r="A11" i="2"/>
  <c r="A15" i="2" s="1"/>
  <c r="A16" i="2" s="1"/>
  <c r="H21" i="2" l="1"/>
  <c r="I111" i="13" l="1"/>
  <c r="G9" i="2" l="1"/>
  <c r="H9" i="2" s="1"/>
  <c r="I51" i="13" l="1"/>
  <c r="I69" i="13"/>
  <c r="I202" i="9" l="1"/>
  <c r="A53" i="13" l="1"/>
  <c r="A54" i="13" s="1"/>
  <c r="A55" i="13" s="1"/>
  <c r="A56" i="13" s="1"/>
  <c r="A57" i="13" s="1"/>
  <c r="A58" i="13" s="1"/>
  <c r="A59" i="13" s="1"/>
  <c r="A60" i="13" s="1"/>
  <c r="I90" i="2" l="1"/>
  <c r="I96" i="13"/>
  <c r="L114" i="13"/>
  <c r="I115" i="13" l="1"/>
  <c r="G89" i="2"/>
  <c r="I84" i="2" l="1"/>
  <c r="G60" i="2"/>
  <c r="H60" i="2" s="1"/>
  <c r="G59" i="2"/>
  <c r="H59" i="2" s="1"/>
  <c r="G58" i="2"/>
  <c r="H58" i="2" s="1"/>
  <c r="G57" i="2"/>
  <c r="H57" i="2" s="1"/>
  <c r="G56" i="2"/>
  <c r="H56" i="2" s="1"/>
  <c r="G55" i="2"/>
  <c r="H55" i="2" s="1"/>
  <c r="G18" i="2"/>
  <c r="I29" i="2" l="1"/>
  <c r="F29" i="2"/>
  <c r="H27" i="2"/>
  <c r="L51" i="13"/>
  <c r="G35" i="2" l="1"/>
  <c r="H35" i="2" s="1"/>
  <c r="G34" i="2"/>
  <c r="H34" i="2" s="1"/>
  <c r="J50" i="13" l="1"/>
  <c r="J49" i="13"/>
  <c r="J48" i="13" l="1"/>
  <c r="L65" i="13" l="1"/>
  <c r="G33" i="2" l="1"/>
  <c r="H33" i="2" s="1"/>
  <c r="H10" i="2"/>
  <c r="G32" i="2"/>
  <c r="H32" i="2" s="1"/>
  <c r="G31" i="2"/>
  <c r="H31" i="2" s="1"/>
  <c r="F47" i="13" l="1"/>
  <c r="F63" i="13"/>
  <c r="F45" i="13"/>
  <c r="F60" i="13"/>
  <c r="F54" i="13"/>
  <c r="T204" i="9" l="1"/>
  <c r="U204" i="9"/>
  <c r="S204" i="9"/>
  <c r="G6" i="2" l="1"/>
  <c r="G19" i="2" l="1"/>
  <c r="J81" i="13" l="1"/>
  <c r="K81" i="13" s="1"/>
  <c r="J112" i="13"/>
  <c r="K112" i="13" s="1"/>
  <c r="J47" i="13"/>
  <c r="K47" i="13" s="1"/>
  <c r="J46" i="13"/>
  <c r="K46" i="13" s="1"/>
  <c r="J45" i="13"/>
  <c r="K45" i="13" s="1"/>
  <c r="J111" i="13"/>
  <c r="K111" i="13" s="1"/>
  <c r="J113" i="13"/>
  <c r="K113" i="13" s="1"/>
  <c r="J60" i="13"/>
  <c r="K60" i="13" s="1"/>
  <c r="J110" i="13"/>
  <c r="K110" i="13" s="1"/>
  <c r="J44" i="13"/>
  <c r="K44" i="13" s="1"/>
  <c r="J43" i="13"/>
  <c r="K43" i="13" s="1"/>
  <c r="J42" i="13"/>
  <c r="K42" i="13" s="1"/>
  <c r="J109" i="13"/>
  <c r="K109" i="13" s="1"/>
  <c r="J108" i="13"/>
  <c r="K108" i="13" s="1"/>
  <c r="J59" i="13"/>
  <c r="K59" i="13" s="1"/>
  <c r="J58" i="13"/>
  <c r="K58" i="13" s="1"/>
  <c r="J107" i="13"/>
  <c r="K107" i="13" s="1"/>
  <c r="J106" i="13"/>
  <c r="K106" i="13" s="1"/>
  <c r="J105" i="13"/>
  <c r="K105" i="13" s="1"/>
  <c r="J104" i="13"/>
  <c r="K104" i="13" s="1"/>
  <c r="J103" i="13"/>
  <c r="K103" i="13" s="1"/>
  <c r="J102" i="13"/>
  <c r="K102" i="13" s="1"/>
  <c r="J101" i="13"/>
  <c r="K101" i="13" s="1"/>
  <c r="J100" i="13"/>
  <c r="K100" i="13" s="1"/>
  <c r="J99" i="13"/>
  <c r="K99" i="13" s="1"/>
  <c r="J98" i="13"/>
  <c r="K98" i="13" s="1"/>
  <c r="J97" i="13"/>
  <c r="K97" i="13" s="1"/>
  <c r="J96" i="13"/>
  <c r="K96" i="13" s="1"/>
  <c r="J95" i="13"/>
  <c r="K95" i="13" s="1"/>
  <c r="J94" i="13"/>
  <c r="K94" i="13" s="1"/>
  <c r="J93" i="13"/>
  <c r="K93" i="13" s="1"/>
  <c r="J57" i="13"/>
  <c r="K57" i="13" s="1"/>
  <c r="J92" i="13"/>
  <c r="K92" i="13" s="1"/>
  <c r="J91" i="13"/>
  <c r="K91" i="13" s="1"/>
  <c r="J88" i="13"/>
  <c r="K88" i="13" s="1"/>
  <c r="J87" i="13"/>
  <c r="K87" i="13" s="1"/>
  <c r="J86" i="13"/>
  <c r="K86" i="13" s="1"/>
  <c r="J90" i="13"/>
  <c r="K90" i="13" s="1"/>
  <c r="J89" i="13"/>
  <c r="K89" i="13" s="1"/>
  <c r="J85" i="13"/>
  <c r="K85" i="13" s="1"/>
  <c r="J84" i="13"/>
  <c r="K84" i="13" s="1"/>
  <c r="J83" i="13"/>
  <c r="K83" i="13" s="1"/>
  <c r="J82" i="13"/>
  <c r="K82" i="13" s="1"/>
  <c r="N80" i="13"/>
  <c r="J80" i="13"/>
  <c r="K80" i="13" s="1"/>
  <c r="J77" i="13"/>
  <c r="K77" i="13" s="1"/>
  <c r="J76" i="13"/>
  <c r="K76" i="13" s="1"/>
  <c r="J79" i="13"/>
  <c r="K79" i="13" s="1"/>
  <c r="J78" i="13"/>
  <c r="K78" i="13" s="1"/>
  <c r="J75" i="13"/>
  <c r="K75" i="13" s="1"/>
  <c r="J73" i="13"/>
  <c r="K73" i="13" s="1"/>
  <c r="J71" i="13"/>
  <c r="K71" i="13" s="1"/>
  <c r="J56" i="13"/>
  <c r="K56" i="13" s="1"/>
  <c r="J70" i="13"/>
  <c r="K70" i="13" s="1"/>
  <c r="L69" i="13"/>
  <c r="J68" i="13"/>
  <c r="K68" i="13" s="1"/>
  <c r="J64" i="13"/>
  <c r="K64" i="13" s="1"/>
  <c r="J63" i="13"/>
  <c r="K63" i="13" s="1"/>
  <c r="J55" i="13"/>
  <c r="K55" i="13" s="1"/>
  <c r="J54" i="13"/>
  <c r="K54" i="13" s="1"/>
  <c r="J53" i="13"/>
  <c r="K53" i="13" s="1"/>
  <c r="J41" i="13"/>
  <c r="K41" i="13" s="1"/>
  <c r="J40" i="13"/>
  <c r="K40" i="13" s="1"/>
  <c r="J39" i="13"/>
  <c r="K39" i="13" s="1"/>
  <c r="J38" i="13"/>
  <c r="K38" i="13" s="1"/>
  <c r="J37" i="13"/>
  <c r="K37" i="13" s="1"/>
  <c r="J36" i="13"/>
  <c r="K36" i="13" s="1"/>
  <c r="J35" i="13"/>
  <c r="K35" i="13" s="1"/>
  <c r="J34" i="13"/>
  <c r="J33" i="13"/>
  <c r="K33" i="13" s="1"/>
  <c r="J32" i="13"/>
  <c r="K32" i="13" s="1"/>
  <c r="J31" i="13"/>
  <c r="K31" i="13" s="1"/>
  <c r="J30" i="13"/>
  <c r="K30" i="13" s="1"/>
  <c r="J29" i="13"/>
  <c r="K29" i="13" s="1"/>
  <c r="J28" i="13"/>
  <c r="K28" i="13" s="1"/>
  <c r="J27" i="13"/>
  <c r="K27" i="13" s="1"/>
  <c r="J26" i="13"/>
  <c r="K26" i="13" s="1"/>
  <c r="K25" i="13"/>
  <c r="J24" i="13"/>
  <c r="K24" i="13" s="1"/>
  <c r="J23" i="13"/>
  <c r="K23" i="13" s="1"/>
  <c r="J22" i="13"/>
  <c r="K22" i="13" s="1"/>
  <c r="J21" i="13"/>
  <c r="K21" i="13" s="1"/>
  <c r="J20" i="13"/>
  <c r="K20" i="13" s="1"/>
  <c r="K19" i="13"/>
  <c r="J18" i="13"/>
  <c r="K18" i="13" s="1"/>
  <c r="J17" i="13"/>
  <c r="K17" i="13" s="1"/>
  <c r="J16" i="13"/>
  <c r="K16" i="13" s="1"/>
  <c r="J15" i="13"/>
  <c r="K15" i="13" s="1"/>
  <c r="J14" i="13"/>
  <c r="K14" i="13" s="1"/>
  <c r="J13" i="13"/>
  <c r="K13" i="13" s="1"/>
  <c r="J12" i="13"/>
  <c r="K12" i="13" s="1"/>
  <c r="J11" i="13"/>
  <c r="K11" i="13" s="1"/>
  <c r="J10" i="13"/>
  <c r="K10" i="13" s="1"/>
  <c r="J9" i="13"/>
  <c r="K9" i="13" s="1"/>
  <c r="J8" i="13"/>
  <c r="K8" i="13" s="1"/>
  <c r="J7" i="13"/>
  <c r="K7" i="13" s="1"/>
  <c r="J6" i="13"/>
  <c r="K6" i="13" s="1"/>
  <c r="J5" i="13"/>
  <c r="K5" i="13" s="1"/>
  <c r="G8" i="2" l="1"/>
  <c r="H8" i="2" s="1"/>
  <c r="H78" i="9" l="1"/>
  <c r="I78" i="9" l="1"/>
  <c r="I204" i="9" s="1"/>
  <c r="H204" i="9"/>
  <c r="J10" i="3"/>
  <c r="G7" i="2"/>
  <c r="H7" i="2" s="1"/>
  <c r="K10" i="3" l="1"/>
  <c r="H83" i="2"/>
  <c r="K202" i="9" l="1"/>
  <c r="H147" i="9"/>
  <c r="H138" i="9"/>
  <c r="K119" i="9"/>
  <c r="K56" i="9"/>
  <c r="K39" i="9"/>
  <c r="K26" i="9"/>
  <c r="K24" i="9"/>
  <c r="G17" i="2" l="1"/>
  <c r="H17" i="2" s="1"/>
  <c r="G88" i="2" l="1"/>
  <c r="G87" i="2"/>
  <c r="G86" i="2"/>
  <c r="K15" i="3" l="1"/>
  <c r="J15" i="3" l="1"/>
  <c r="H6" i="2"/>
  <c r="A12" i="8" l="1"/>
  <c r="H89" i="2"/>
  <c r="H88" i="2"/>
  <c r="H87" i="2"/>
  <c r="H86" i="2"/>
  <c r="G81" i="2"/>
  <c r="H81" i="2" s="1"/>
  <c r="G80" i="2"/>
  <c r="H80" i="2" s="1"/>
  <c r="G79" i="2"/>
  <c r="H79" i="2" s="1"/>
  <c r="G78" i="2"/>
  <c r="H78" i="2" s="1"/>
  <c r="G77" i="2"/>
  <c r="H77" i="2" s="1"/>
  <c r="G76" i="2"/>
  <c r="H76" i="2" s="1"/>
  <c r="G75" i="2"/>
  <c r="H75" i="2" s="1"/>
  <c r="G74" i="2"/>
  <c r="H74" i="2" s="1"/>
  <c r="G73" i="2"/>
  <c r="H73" i="2" s="1"/>
  <c r="G72" i="2"/>
  <c r="H72" i="2" s="1"/>
  <c r="G71" i="2"/>
  <c r="H71" i="2" s="1"/>
  <c r="G70" i="2"/>
  <c r="H70" i="2" s="1"/>
  <c r="G69" i="2"/>
  <c r="H69" i="2" s="1"/>
  <c r="G68" i="2"/>
  <c r="H68" i="2" s="1"/>
  <c r="G67" i="2"/>
  <c r="H67" i="2" s="1"/>
  <c r="G66" i="2"/>
  <c r="H66" i="2" s="1"/>
  <c r="G65" i="2"/>
  <c r="H65" i="2" s="1"/>
  <c r="G64" i="2"/>
  <c r="H64" i="2" s="1"/>
  <c r="G63" i="2"/>
  <c r="H63" i="2" s="1"/>
  <c r="G62" i="2"/>
  <c r="H62" i="2" s="1"/>
  <c r="G61" i="2"/>
  <c r="H61" i="2" s="1"/>
  <c r="G82" i="2"/>
  <c r="H82" i="2" s="1"/>
  <c r="G54" i="2"/>
  <c r="H54" i="2" s="1"/>
  <c r="G53" i="2"/>
  <c r="H53" i="2" s="1"/>
  <c r="G52" i="2"/>
  <c r="H52" i="2" s="1"/>
  <c r="G51" i="2"/>
  <c r="H51" i="2" s="1"/>
  <c r="G50" i="2"/>
  <c r="H50" i="2" s="1"/>
  <c r="G49" i="2"/>
  <c r="H49" i="2" s="1"/>
  <c r="G48" i="2"/>
  <c r="H48" i="2" s="1"/>
  <c r="G47" i="2"/>
  <c r="H47" i="2" s="1"/>
  <c r="G46" i="2"/>
  <c r="H46" i="2" s="1"/>
  <c r="G45" i="2"/>
  <c r="H45" i="2" s="1"/>
  <c r="G44" i="2"/>
  <c r="H44" i="2" s="1"/>
  <c r="G43" i="2"/>
  <c r="H43" i="2" s="1"/>
  <c r="G42" i="2"/>
  <c r="H42" i="2" s="1"/>
  <c r="G41" i="2"/>
  <c r="H41" i="2" s="1"/>
  <c r="G40" i="2"/>
  <c r="H40" i="2" s="1"/>
  <c r="G39" i="2"/>
  <c r="H39" i="2" s="1"/>
  <c r="I37" i="2"/>
  <c r="G36" i="2"/>
  <c r="H36" i="2" s="1"/>
  <c r="G28" i="2"/>
  <c r="H28" i="2" s="1"/>
  <c r="I25" i="2"/>
  <c r="K14" i="3" s="1"/>
  <c r="F25" i="2"/>
  <c r="F91" i="2" s="1"/>
  <c r="G24" i="2"/>
  <c r="H24" i="2" s="1"/>
  <c r="H19" i="2"/>
  <c r="G16" i="2"/>
  <c r="H16" i="2" s="1"/>
  <c r="G15" i="2"/>
  <c r="H15" i="2" s="1"/>
  <c r="A17" i="2"/>
  <c r="G5" i="2"/>
  <c r="H5" i="2" s="1"/>
  <c r="A18" i="2" l="1"/>
  <c r="A19" i="2" s="1"/>
  <c r="A20" i="2" s="1"/>
  <c r="A21" i="2" s="1"/>
  <c r="A24" i="2" s="1"/>
  <c r="A27" i="2" s="1"/>
  <c r="A28" i="2" s="1"/>
  <c r="A31" i="2" s="1"/>
  <c r="I91" i="2"/>
  <c r="J14" i="3"/>
  <c r="A32" i="2" l="1"/>
  <c r="A33" i="2" s="1"/>
  <c r="A34" i="2" s="1"/>
  <c r="A35" i="2" s="1"/>
  <c r="A36" i="2" s="1"/>
  <c r="A39" i="2" l="1"/>
  <c r="A40" i="2" s="1"/>
  <c r="A41" i="2" s="1"/>
  <c r="A42" i="2" s="1"/>
  <c r="A43" i="2" s="1"/>
  <c r="A44" i="2" s="1"/>
  <c r="A45" i="2" s="1"/>
  <c r="A46" i="2" l="1"/>
  <c r="A47" i="2" s="1"/>
  <c r="A48" i="2" s="1"/>
  <c r="A49" i="2" s="1"/>
  <c r="A50" i="2" l="1"/>
  <c r="A51" i="2" s="1"/>
  <c r="A52" i="2" s="1"/>
  <c r="A53" i="2" l="1"/>
  <c r="A54" i="2" s="1"/>
  <c r="A55" i="2" s="1"/>
  <c r="A56" i="2" s="1"/>
  <c r="A57" i="2" s="1"/>
  <c r="A58" i="2" s="1"/>
  <c r="A59" i="2" s="1"/>
  <c r="A60" i="2" s="1"/>
  <c r="A61" i="2" s="1"/>
  <c r="A62" i="2" l="1"/>
  <c r="A63" i="2" l="1"/>
  <c r="A64" i="2" s="1"/>
  <c r="A65" i="2" s="1"/>
  <c r="A66" i="2" s="1"/>
  <c r="A67" i="2" s="1"/>
  <c r="A68" i="2" s="1"/>
  <c r="A69" i="2" s="1"/>
  <c r="A70" i="2" s="1"/>
  <c r="A72" i="2" s="1"/>
  <c r="A73" i="2" s="1"/>
  <c r="A74" i="2" s="1"/>
  <c r="A75" i="2" s="1"/>
  <c r="A76" i="2" s="1"/>
  <c r="A77" i="2" s="1"/>
  <c r="A78" i="2" s="1"/>
  <c r="A79" i="2" s="1"/>
  <c r="A80" i="2" s="1"/>
  <c r="A81" i="2" s="1"/>
  <c r="A82" i="2" l="1"/>
  <c r="A83" i="2" s="1"/>
  <c r="A86" i="2" s="1"/>
  <c r="A87" i="2" l="1"/>
  <c r="A88" i="2" s="1"/>
  <c r="A89" i="2" s="1"/>
  <c r="L115" i="13"/>
</calcChain>
</file>

<file path=xl/sharedStrings.xml><?xml version="1.0" encoding="utf-8"?>
<sst xmlns="http://schemas.openxmlformats.org/spreadsheetml/2006/main" count="3282" uniqueCount="1867">
  <si>
    <t xml:space="preserve">№ п/п </t>
  </si>
  <si>
    <t xml:space="preserve">Реестровый номер объекта </t>
  </si>
  <si>
    <t>Наименование недвижимого имущества</t>
  </si>
  <si>
    <t>Адрес (местонахождение) недвижимого имущества</t>
  </si>
  <si>
    <t>Кадастровый номер муниципального недвижимого имущества</t>
  </si>
  <si>
    <t>Балансовая стоимость недвижимого имущества, руб.</t>
  </si>
  <si>
    <t>Остаточная стоимость недвижимого имущества, руб.</t>
  </si>
  <si>
    <t>Кадастровая стоимость недвижимого имущества, ру.</t>
  </si>
  <si>
    <t>Дата возникновения права</t>
  </si>
  <si>
    <t xml:space="preserve">Документ- основание возникновения права </t>
  </si>
  <si>
    <t>Дата прекращения права</t>
  </si>
  <si>
    <t xml:space="preserve">Документ- основание прекращения права </t>
  </si>
  <si>
    <t>Дата возникновения обременения</t>
  </si>
  <si>
    <t>Дата прекращения обременения</t>
  </si>
  <si>
    <t xml:space="preserve">Адрес (местонахождение) движимого имущества           </t>
  </si>
  <si>
    <t>Полное (сокращенное) наименование  и организационно-правовая форма юридического лица</t>
  </si>
  <si>
    <t xml:space="preserve">Адрес (местонахождение) юридического лица         </t>
  </si>
  <si>
    <t xml:space="preserve"> ОГРН и дата государственной регитсрации юридического лица</t>
  </si>
  <si>
    <t>реквизиты документа -основания создания юридического лица</t>
  </si>
  <si>
    <t>Участие муниципального образования в создании (уставном капитале) юридического лица</t>
  </si>
  <si>
    <t>Размер доли, принадлежащей муниципальному образованию в уставном (складочном) капитале в %</t>
  </si>
  <si>
    <t>Группа 2           Товарищества</t>
  </si>
  <si>
    <t>Подгруппа 4.1             Казенные учреждения</t>
  </si>
  <si>
    <t>Сведения о правообладателе недвижимого имущества, вид права</t>
  </si>
  <si>
    <t>Сведения о правообладателе юридического лица, отрасли (отраслевом функциональном органе администрации)</t>
  </si>
  <si>
    <t>Сведения об ограничениях (обременениях ) движимого имущества, основания обременения</t>
  </si>
  <si>
    <t>Группа 3    Муниципальные унитарные предприятия</t>
  </si>
  <si>
    <t>Группа 4  Муниципальные учреждения</t>
  </si>
  <si>
    <t>Сведения об ограничениях (обременениях) недвижимого имущества, основания обременения</t>
  </si>
  <si>
    <t xml:space="preserve">Площадь ,  недвижимого имущества </t>
  </si>
  <si>
    <t xml:space="preserve">Протяженность и (или) иные параметры, характеризующие физические свойства недвижимого имущества </t>
  </si>
  <si>
    <t>Наименование акционерного общества-эмитента, хозяйственного общества, товарищества</t>
  </si>
  <si>
    <t>ОГРН</t>
  </si>
  <si>
    <t xml:space="preserve">Адрес (местонахождение) общества        </t>
  </si>
  <si>
    <t>Размер уставного (складочного) капитала, руб.</t>
  </si>
  <si>
    <t>Количество акций, выпущенных акционерным обществом / привелигированных акций</t>
  </si>
  <si>
    <t>размер доли в уставном капитале, принадлежащий муниципальному образованию,  %</t>
  </si>
  <si>
    <t xml:space="preserve">Номинальная стоимость акции, руб. </t>
  </si>
  <si>
    <t xml:space="preserve">Стоимость муниципального пакета акций, доли в уставном капитале руб. </t>
  </si>
  <si>
    <t>Наименование движимого имущества, марка, параметры, характеризующие физические свойства движимого имущества</t>
  </si>
  <si>
    <t>Износ,%</t>
  </si>
  <si>
    <t>Начисленная аммортизация, руб.</t>
  </si>
  <si>
    <t>Начисленная аммортизация руб.</t>
  </si>
  <si>
    <t>Группа 1       Акционерные общества , общества с ограниченной ответсвенностью</t>
  </si>
  <si>
    <t>нет</t>
  </si>
  <si>
    <t>23:07:0102003:57</t>
  </si>
  <si>
    <t>Реестровый номер юридичес-кого лица</t>
  </si>
  <si>
    <t xml:space="preserve">Муниципальная казна </t>
  </si>
  <si>
    <t>Муниципальная казна</t>
  </si>
  <si>
    <t>Остаточная стоимость основных средств (фондов) для МУП и БУ, руб.</t>
  </si>
  <si>
    <t>Балансовая стоимость основных средств (фондов) для МУП и БУ, руб.</t>
  </si>
  <si>
    <t>Среднесписочная численность работников для МУП и БУ, человек</t>
  </si>
  <si>
    <t>Земельный участок, закрепленный за БУ и МУП, площадь кв.м, кадастровый номер</t>
  </si>
  <si>
    <t xml:space="preserve">  </t>
  </si>
  <si>
    <r>
      <t xml:space="preserve">находящиеся в муниципальной собственности </t>
    </r>
    <r>
      <rPr>
        <b/>
        <sz val="14"/>
        <color theme="1"/>
        <rFont val="Times New Roman"/>
        <family val="1"/>
        <charset val="204"/>
      </rPr>
      <t>акции</t>
    </r>
    <r>
      <rPr>
        <sz val="14"/>
        <color theme="1"/>
        <rFont val="Times New Roman"/>
        <family val="1"/>
        <charset val="204"/>
      </rPr>
      <t xml:space="preserve"> акционерного общества</t>
    </r>
    <r>
      <rPr>
        <b/>
        <sz val="14"/>
        <color theme="1"/>
        <rFont val="Times New Roman"/>
        <family val="1"/>
        <charset val="204"/>
      </rPr>
      <t xml:space="preserve">, доли </t>
    </r>
    <r>
      <rPr>
        <sz val="14"/>
        <color theme="1"/>
        <rFont val="Times New Roman"/>
        <family val="1"/>
        <charset val="204"/>
      </rPr>
      <t xml:space="preserve">(вклады) в уставном (складочном) капитале хозяйственного общества или товарищества </t>
    </r>
  </si>
  <si>
    <t>1.2 находящееся в муниципальной собственности недвижимое имущество (земельные участки)</t>
  </si>
  <si>
    <t>Наименова-ние недвижимого имущества</t>
  </si>
  <si>
    <t>Категория земель</t>
  </si>
  <si>
    <t>Кадастровый номер земельного участка</t>
  </si>
  <si>
    <t xml:space="preserve">Площадь ,  земельного участка </t>
  </si>
  <si>
    <t>Кадастровая стоимость земельного участка, руб.</t>
  </si>
  <si>
    <t>23:07:0102011:67</t>
  </si>
  <si>
    <t>23:07:0102008:52</t>
  </si>
  <si>
    <t>итого</t>
  </si>
  <si>
    <t>Балансовая стоимость земельного участка, руб.</t>
  </si>
  <si>
    <t>ИТОГО</t>
  </si>
  <si>
    <t>Исключение из рееестра</t>
  </si>
  <si>
    <t>Сведения об ограничениях (обременениях) земельного участка, основания обременения</t>
  </si>
  <si>
    <t>Нежилое здание</t>
  </si>
  <si>
    <t>Остаточная стоимость земельного участка, руб.</t>
  </si>
  <si>
    <t xml:space="preserve"> </t>
  </si>
  <si>
    <t>Раздел 1 реестра муниципальной собственности МО Нововеличковское сельское поселение в составе МО Динской район</t>
  </si>
  <si>
    <t>тротуар по ул. Красной</t>
  </si>
  <si>
    <t>в границах улиц Бежко и Луначарского</t>
  </si>
  <si>
    <t>решение Совета Нсп от 16.12.2009г. № 17-3/2, постановление адм Нсп от 24.12.2009г. № 483</t>
  </si>
  <si>
    <t>Гидротехническое сооружение на р. Понуре</t>
  </si>
  <si>
    <t>353212, Краснодарский край, Динской район, ст. Нововеличковская, пруд №44а</t>
  </si>
  <si>
    <t xml:space="preserve">закон КК от 28.07.2006 г. № 1096-КЗ, акт приема-передачи от 13.10.2006                                                              </t>
  </si>
  <si>
    <t xml:space="preserve">Тротуар с металлическим ограждением (по ул.Советской от ул. Луначарского до ул. Таманской)  </t>
  </si>
  <si>
    <t>353212, Краснодарский край, Динской район, ст.Нововеличковская, ул.Советская</t>
  </si>
  <si>
    <t xml:space="preserve">акт приема-передачи муниципального имущества закрепляемого НСП за адм НСП по состоянию на 01.01.2008 год от 26.01.2008 г. </t>
  </si>
  <si>
    <t>акт приема-передачи муниципального имущества закрепляемого НСП за адм НСП по состоянию на 01.01.2008 год от 26.01.2008 г., постановление адм Нсп от 01.04.2010 г. № 66</t>
  </si>
  <si>
    <t>Здание бани (церковь)</t>
  </si>
  <si>
    <t>353212, Краснодарский край, Динской район, ст. Нововеличковская, ул. Шевченко, 6</t>
  </si>
  <si>
    <t xml:space="preserve">ПБП местная православная религиозная организация </t>
  </si>
  <si>
    <t>закон КК от 28.07.2006 г. № 1096-КЗ, акт приема-передачи от 13.10.2006 , акт приема-передачи муниципального имущества закрепляемого НСП за адм НСП по состоянию на 01.01.2008 год от 26.01.2008 г., постановление адм Нсп от 01.04.2010 г. № 66</t>
  </si>
  <si>
    <t>Изгородь из металлических рам и сетки, протяженность 70 м</t>
  </si>
  <si>
    <t>353212, Краснодарский край, Динской район, ст. Нововеличковская, ул. Красная, 44</t>
  </si>
  <si>
    <t>Тротуар по ул. Красная</t>
  </si>
  <si>
    <t>353212, Краснодарский край, Динской район, ст. Нововеличковская, ул. Красная</t>
  </si>
  <si>
    <t>Сцена для проведения культурно-массовых мероприятий</t>
  </si>
  <si>
    <t>353212 Краснодарский край, Динской район, ст. Нововеличковская, ул. Красная, 53 (перед зданием администрации)</t>
  </si>
  <si>
    <t>решение Совета Нсп от 07.06.2011 г. № 170-17/2, акт приемки выполненных работ от 18.05.2011 г. № 1</t>
  </si>
  <si>
    <t>Центральная площадь</t>
  </si>
  <si>
    <t>решение Совета Нсп от 07.06.2011 г. № 170-17/2, акт инвентаризации от 30.05.2011 г. № 3</t>
  </si>
  <si>
    <t xml:space="preserve">Здание Котельной № 32 </t>
  </si>
  <si>
    <t>закон КК от 28.07.2006 г. № 1096-КЗ, акт приема-передачи от 13.10.2006, Решение Совета НСП от 05.04.2013 № 318-39/2; акт приема-передачи от 30.04.2013, Свидетельство о гос.регистрации 23-АЛ № 844255 от 26.06.2013</t>
  </si>
  <si>
    <t>Уличное освещение                                          ул. Красная                                          ст. Нововеличковская</t>
  </si>
  <si>
    <t>закон КК от 28.07.2006 г. № 1096-КЗ, акт приема-передачи от 13.10.2006</t>
  </si>
  <si>
    <t>Уличное освещение                                          ул. Красная пос. Найдорф</t>
  </si>
  <si>
    <t>353216, Краснодарский край, Динской район, пос. Найдорф, ул. Красная</t>
  </si>
  <si>
    <t>Уличное освещение                                          ул. Красная-Братская                                               ст. Нововеличковская</t>
  </si>
  <si>
    <t>353212, Краснодарский край, Динской район, ст. Нововеличковская, ул. Красная-Братская</t>
  </si>
  <si>
    <t>Уличное освещение                                          ул. Красная-Пушкина                                               ст. Воронцовская</t>
  </si>
  <si>
    <t>353213, Краснодарский край, Динской район, ст. Воронцовская, ул. Красная-Пушкина</t>
  </si>
  <si>
    <t>Уличное освещение                                          ул. Луначарского                                          ст. Нововеличковская</t>
  </si>
  <si>
    <t>353212, Краснодарский край, Динской район, ст. Нововеличковская, ул. Луначарского</t>
  </si>
  <si>
    <t>Уличное освещение                                          ул. Мира пос. Найдорф</t>
  </si>
  <si>
    <t>353216, Краснодарский край, Динской район, пос. Найдорф, ул. Мира</t>
  </si>
  <si>
    <t>Уличное освещение                                          ул. Новая,                                                      ст. Воронцовская</t>
  </si>
  <si>
    <t>353213, Краснодарский край, Динской район, ст. Воронцовская, ул. Новая</t>
  </si>
  <si>
    <t>Уличное освещение                                          ул. Почтовая,                                                   ст. Нововеличковская</t>
  </si>
  <si>
    <t>353212, Краснодарский край, Динской район, ст. Нововеличковская, ул. Почтовая</t>
  </si>
  <si>
    <t>Уличное освещение                                          ул. Ровная-Краснодарская                                        ст. Воронцовская</t>
  </si>
  <si>
    <t>353213, Краснодарский край, Динской район, ст. Воронцовская, ул. Ровная-Краснодарская</t>
  </si>
  <si>
    <t>Уличное освещение                                          ул. Таманская,                                        ст. Нововеличковская</t>
  </si>
  <si>
    <t>353212, Краснодарский край, Динской район, ст. Нововеличковская, ул. Таманская</t>
  </si>
  <si>
    <t>Уличное освещение                                      ул. Бежко                                          ст. Нововеличковская</t>
  </si>
  <si>
    <t>353212, Краснодарский край, Динской район, ст. Нововеличковская, ул. Бежко</t>
  </si>
  <si>
    <t>Уличное освещение контора ЗАО "Виктория"</t>
  </si>
  <si>
    <t>353216, Краснодарский край, Динской район, пос. Найдорф</t>
  </si>
  <si>
    <t>Спортивно-игровая площадка</t>
  </si>
  <si>
    <t>Пост. адм НСП от 10.02.2010 № 24, решение Совета НСП 19.05.2010 № 70-8/2</t>
  </si>
  <si>
    <t>Территория стадиона                                          ст. Нововеличковской</t>
  </si>
  <si>
    <t>ст. Нововеличковская, ул. Свердлова № 30А</t>
  </si>
  <si>
    <t xml:space="preserve">решение Совета МО Др от 25.02.2009г. № 874-53\1,                                   решение Совета Нсп от 07.03.2009г. № 48.2, акт приема-передачи от 06.03.2009                    </t>
  </si>
  <si>
    <t>Краснодарский край Динской район ст. Нововеличковская,   ул.Бежко,11б</t>
  </si>
  <si>
    <t>Комплексная спортивно-игровая площадка 43,2х23,15 ст.Воронцовская</t>
  </si>
  <si>
    <t>Краснодарский край Динской район ст. Воронцовская, ул.Пушкина, 19</t>
  </si>
  <si>
    <t>Решение Совета МО Др от 28.05.2014г. № 613-55/2, акт приема-передачи от 03.07.2014, Свидетельство о гос.регистрации 23-АМ № 911730 от 01.07.2014</t>
  </si>
  <si>
    <t>решение Совета НСП от 25.12.2014 №35-5/3</t>
  </si>
  <si>
    <t>Система водоснабжения в ст. Нововеличковской Нововеличковского сельского поселения Динского района. II этап</t>
  </si>
  <si>
    <t>Краснодарский край, Динской район, ст. Нововеличковская, от водозабора (точка подключения) по ул. Южной, по ул. Южной, пер. Вольному, ул. Степной, ул. Пролетарской, ул. Таманской, ул. Краснодарской, ул. Северной, пер. Виноградному, ул. Виноградной, пер. Степному</t>
  </si>
  <si>
    <t>353213, Краснодарский край, Динской район, ст. Воронцовская, ул. Красная, 8</t>
  </si>
  <si>
    <t>Нежилое здание, литер Б</t>
  </si>
  <si>
    <t>23:07:0101045:104</t>
  </si>
  <si>
    <t>Нежилое здание, литер Д,Д1,Д2</t>
  </si>
  <si>
    <t>23:07:0101045:101</t>
  </si>
  <si>
    <t>Шкаф уличного освещения 1-фазный</t>
  </si>
  <si>
    <t>353212, Краснодарский край, Динской район, ст. Нововеличковская, ул. Красная, 53</t>
  </si>
  <si>
    <t>Решение от 24.04.2008 г. № 36.9, акт приема-передачи муниц. имущ. закрепляемого НСП в ОУ адм НСП от 02.06.2008 г.</t>
  </si>
  <si>
    <t>353213 Краснодарский край, Динской район, ст. Воронцовская (кладбище)</t>
  </si>
  <si>
    <t>решение Совета от 12.08.2010 г. № 82-9/2</t>
  </si>
  <si>
    <t>353212, Краснодарский край, Динской район, ст. Нововеличковская, ул. Братская, 23а</t>
  </si>
  <si>
    <t>353212, Краснодарский край, Динской район,                    ст. Нововеличковская, ул. Шевченко, 24</t>
  </si>
  <si>
    <t>1072330001260 от 13.08.2007</t>
  </si>
  <si>
    <t>Муниципальное образование Нововеличковское сельское поселение в составе муниципального образования Динской район в лице администрации Нововеличковского селского поселения Динского района</t>
  </si>
  <si>
    <t>уставный капитал 685000 рублей, имущество на праве хозяйственного ведения</t>
  </si>
  <si>
    <t>Решение Совета НСП ДР от 05.03.2008 № 35.6</t>
  </si>
  <si>
    <t>1052316931281  от 01.12.2005</t>
  </si>
  <si>
    <t>Совет муниципального образования Нововеличковское сельское поселение в составе муниципального образования Динской район</t>
  </si>
  <si>
    <t>353212, Краснодарский край, Динской район, станица Динская улица Красная, 53</t>
  </si>
  <si>
    <t>МУКА 01</t>
  </si>
  <si>
    <t>МУКА 02</t>
  </si>
  <si>
    <t>МПУ 04</t>
  </si>
  <si>
    <t>МУК 06</t>
  </si>
  <si>
    <t>Подгруппа 4.2.             Бюджетные учреждения</t>
  </si>
  <si>
    <t>МУБС 09</t>
  </si>
  <si>
    <t>353212    Краснодарский край, Динской район,                     ст. Динская, ул. Красная, 53</t>
  </si>
  <si>
    <t>353212                   Краснодарс-кий край Динской район ст. Нововеличковская,  ул.Красная, 53</t>
  </si>
  <si>
    <t>Решение Совета НСП ДР от 05.04.2010 № 52-7/2</t>
  </si>
  <si>
    <t xml:space="preserve">МУБК 07 </t>
  </si>
  <si>
    <t>МУБК 08</t>
  </si>
  <si>
    <t>Постановление главы НСП ДР от 01.01.2006 № 1, постановление адм НСП ДР от 09.12.2009 № 460, постановление адм НСП ДР от 14.05.2010 № 630</t>
  </si>
  <si>
    <t>1082330001973 от 25.12.2008 года</t>
  </si>
  <si>
    <t>Муниципальное казенное учреждение "Обеспечение деятельности администрации Нововеличковского сельского поселения", (МКУ "ОДА НСП"),                           ИНН 2330037348,    КПП 233001001,    ОГРН 1082330001973,     ОКВЭД 45.20.1</t>
  </si>
  <si>
    <t xml:space="preserve">1082330000928 от 11.06.2008 года </t>
  </si>
  <si>
    <t>1052316931292  от 01.12.2005</t>
  </si>
  <si>
    <t>Муниципальное бюджетное учреждение культуры "Библиотечное объекдинение Нововеличковского сельского поселения", (МБУК "БО НСП")   ИНН 2330033777,    КПП 233001001,        ОГРН 1062330009103, ОКВЭД 91.01</t>
  </si>
  <si>
    <t xml:space="preserve"> 1062330009103 от 21.12.2006</t>
  </si>
  <si>
    <t xml:space="preserve"> Муниципальное унитарное предприятия ЖКХ Нововеличковского сельского поселения муниципального образования Динской район (МУП ЖКХ "Нововеличковское"),                                ИНН 2330034763,   КПП, 233001001,     ОГРН 1072330001260, ОКВЭД 36.00.2,</t>
  </si>
  <si>
    <t xml:space="preserve">Решение Совета НСП ДР от .2007  </t>
  </si>
  <si>
    <t>Администрация муниципального образования Нововеличковское сельское поселение в составе муниципального образования Динской район (администрация Нововеличковского сельского поселения Динского района) (в форме казенного учреждения),                              ИНН 2330032004,                          КПП 233001001,  ОГРН 1052316931281, ОКВЭД 84.11.35</t>
  </si>
  <si>
    <t>1102330000750 от 14.07.2010</t>
  </si>
  <si>
    <t xml:space="preserve"> 1062330000556 от 20.01.2006</t>
  </si>
  <si>
    <t>Раздел 3 реестра муниципальной собственности МО Нововеличковское сельское поселение в составе МО Динской район</t>
  </si>
  <si>
    <t>Раздел 4 реестра муниципальной собственности МО Нововеличковское сельское поселение в составе МО Динской район</t>
  </si>
  <si>
    <t>МУК 06                 МКУ "ОДА НСП"</t>
  </si>
  <si>
    <t xml:space="preserve">353212, Краснодарский край, Динской район, ст. Нововеличковская, ул. Бежко 11а </t>
  </si>
  <si>
    <t>МУБК 07              МБУ "Культура" НСП</t>
  </si>
  <si>
    <t>Россия, Краснодарский край, Динской район, ст-ца Нововеличковская, ул. Красная, 44</t>
  </si>
  <si>
    <t>МУБС 09 МБУ "Спорт"</t>
  </si>
  <si>
    <t>ст. Нововеличковская, стадион</t>
  </si>
  <si>
    <t>МПУ 04 МУП ЖКХ "Нововеличковское"</t>
  </si>
  <si>
    <t>353212, Краснодарский край, Динской район, ст. Нововеличковская, ул. Шевченко,24</t>
  </si>
  <si>
    <t>353212, Краснодарский край, Динской район, ст. Нововеличковская, ул. Таманская, 1в</t>
  </si>
  <si>
    <t>353212, Краснодарский край, Динской район, ст. Нововеличковская ул. Южная, 1</t>
  </si>
  <si>
    <t>353213, Краснодарский край, Динской район, ст.Воронцовская</t>
  </si>
  <si>
    <t>353213, Краснодарский край, Динской район, ст.Воронцовская, ул. Колхозная, 13б</t>
  </si>
  <si>
    <t>353216 Краснодарский край, Динской район, пос. Найдорф, пер. Земляничный, 4</t>
  </si>
  <si>
    <t>353216, Краснодарский край, Динской район, п. Найдорф, ул. Земляничная, 21</t>
  </si>
  <si>
    <t>353212 Краснодарский край,Динской район, ст.Нововеличковская, ул. Виноградная</t>
  </si>
  <si>
    <t>353212 Краснодарский край,Динской район, ст.Нововеличковская, ул. Таманская</t>
  </si>
  <si>
    <t>353212 Краснодарский край,Динской район, ст.Нововеличковская</t>
  </si>
  <si>
    <t xml:space="preserve">353216, Краснодарский край, Динской район, 
пос. Найдорф 
</t>
  </si>
  <si>
    <t>353212, Краснодарский край, Динской район, 
ст. Нововеличковская, ул. Советская</t>
  </si>
  <si>
    <t>353212, Краснодарский край, Динской район, 
ст. Нововеличковская, ул. День Победы</t>
  </si>
  <si>
    <t>353212 Краснодарский край,Динской район,ст.Нововеличковская, ул.Свердлова, 32б</t>
  </si>
  <si>
    <t>353212,Краснодарский край,Динской район,ст.Нововеличковская,ул.Ленина,15а</t>
  </si>
  <si>
    <t>353212 Краснодарский край, Динской район, ст. Нововеличковская, ул. Демьяна Бедного, 31</t>
  </si>
  <si>
    <t>353213 Краснодарский край, Динской район, ст. Воронцовская, ул. Пушкина, 20а</t>
  </si>
  <si>
    <t>353216 Краснодарский край, Динской район, пос. Найдорф, ул. Центральная, 9а</t>
  </si>
  <si>
    <t>глубина 235 м</t>
  </si>
  <si>
    <t>глубина 85 м</t>
  </si>
  <si>
    <t>глубина 132 м</t>
  </si>
  <si>
    <t>глубина 310 м</t>
  </si>
  <si>
    <t>глубина 126 м</t>
  </si>
  <si>
    <t>глубина 300 м</t>
  </si>
  <si>
    <t>глубина 115 м</t>
  </si>
  <si>
    <t>глубина 260 м</t>
  </si>
  <si>
    <t>постановление Адм.НСП от 01.09.2014 № 370, от 19.09.2014 № 401</t>
  </si>
  <si>
    <t>св-во от 06.10.2011 г. серия 23-АК № 115879</t>
  </si>
  <si>
    <t>св-во от 06.10.2011 г. серия 23-АК № 115877</t>
  </si>
  <si>
    <t>св-во от 06.10.2011 г. серия 23-АК № 115876</t>
  </si>
  <si>
    <t>Решение Совета НСП от 05.04.2013 № 318-39/2; акт приема-передачи от 30.04.2013, Свидетельство о гос.регистрации 23-АМ № 133864 от 17.10.2013</t>
  </si>
  <si>
    <t>Решение Совета НСП от 05.04.2013 № 318-39/2; акт приема-передачи от 30.04.2013, Свидетельство о гос.регистрации 23-АЛ № 844256 от 26.06.2013</t>
  </si>
  <si>
    <t>Решение Совета НСП от 05.04.2013 № 318-39/2; акт приема-передачи от 30.04.2013, Свидетельство о гос.регистрации 23-АМ № 133865 от 17.10.2013</t>
  </si>
  <si>
    <t>Решение Совета НСП от 05.04.2013 № 318-39/2; акт приема-передачи от 30.04.2013, Свидетельство о гос.регистрации 23-АМ № 701273 от 08.04.2014, сети теплоснабжения (теплотрасса 40 м.) свид. 23-АМ №701284 от 08.04.2014</t>
  </si>
  <si>
    <t>Решение Совета НСП от 05.04.2013 № 318-39/2; акт приема-передачи от 30.04.2013, Свидетельство о гос.регистрации 23-АК № 115878 от 06.10.2011</t>
  </si>
  <si>
    <t>Гараж, инв. № 11010200003</t>
  </si>
  <si>
    <t>Здание администрации, инв. № 110109000000037</t>
  </si>
  <si>
    <t>Уличное освещение раздевалка стадиона, инв. № 1101060073</t>
  </si>
  <si>
    <t>Здание администрации, пристройка литер а, инв. № 0018</t>
  </si>
  <si>
    <t>Ограждение башни стадиона(водозабора) ул. Таманская, инв. № 0014</t>
  </si>
  <si>
    <t>Бытовка                            2 подъем,  инв. № 000000039</t>
  </si>
  <si>
    <t>Водоснабжение, колодец стадион,  инв. № 000000041</t>
  </si>
  <si>
    <t>Туалет,  инв. № 000000049</t>
  </si>
  <si>
    <t>Мощение территории водозабора                       2 подъем, инв. № 000000050</t>
  </si>
  <si>
    <t>Сети водоснабжения ул. Виноградная 1992 г., инв. № 0001</t>
  </si>
  <si>
    <t>Сети водопровода пос. Найдорф,  инв. № 0015</t>
  </si>
  <si>
    <t>Емкость мет. (на территор. в/з V=10м3)                      2 подъем,  инв. № 000000080</t>
  </si>
  <si>
    <t>Ограждение базы (Калитка, литер 1; ворота, литер 2; ворота, литер 3; забор, литер 4; забор, литер 6),  инв. № 0128</t>
  </si>
  <si>
    <t>Производственный блок (литер Б, Пристройка, литер Б1, Пристройка, литер Б2, Навес, литер Г, навес),  инв. № 0109</t>
  </si>
  <si>
    <t>Водопроводная линия ул.Городская, 4,685 км,  инв. № 000000307</t>
  </si>
  <si>
    <t>Теплотрасса 151 м, инв. № 000000349</t>
  </si>
  <si>
    <t>Здание Котельной № 33, инв. № 000000377</t>
  </si>
  <si>
    <t>Теплотрасса 49 м, инв. № 000000370</t>
  </si>
  <si>
    <t>Производственная мастерская(в том числе), инв. № 000000365</t>
  </si>
  <si>
    <t>Здание Котельной № 37, инв. № 000000350</t>
  </si>
  <si>
    <t>Здание Котельной                           № 36, инв. № 000000389</t>
  </si>
  <si>
    <t>23:07:0101024:72</t>
  </si>
  <si>
    <t>23:07:0101024:74</t>
  </si>
  <si>
    <t>23:07:0101045:136</t>
  </si>
  <si>
    <t>23:07:0000000:2892</t>
  </si>
  <si>
    <t>23:07:0000000:2858</t>
  </si>
  <si>
    <t>23:07:0102006:106</t>
  </si>
  <si>
    <t>23:07:0103008:61</t>
  </si>
  <si>
    <t>23:07:0101009:101</t>
  </si>
  <si>
    <t>23:07:0103006:159</t>
  </si>
  <si>
    <t>23:07:0000000:2871</t>
  </si>
  <si>
    <t>23:07:0000000:2894</t>
  </si>
  <si>
    <t>23:07:0000000:2865</t>
  </si>
  <si>
    <t>23:07:0000000:2866</t>
  </si>
  <si>
    <t>23:07:0000000:2868</t>
  </si>
  <si>
    <t>23:07:0000000:2867</t>
  </si>
  <si>
    <t>23:07:0102006:107</t>
  </si>
  <si>
    <t>23:07:0000000:2870</t>
  </si>
  <si>
    <t>23:07:0103006:160</t>
  </si>
  <si>
    <t>23:07:0103001:40</t>
  </si>
  <si>
    <t>23:07:0101006:89</t>
  </si>
  <si>
    <t>23:07:0101042:252</t>
  </si>
  <si>
    <r>
      <t xml:space="preserve">Муниципальное бюджетное учреждение "Культура" Нововеличковского сельского поселения (МБУ "Культура" НСП)  ИНН 2330032364,                КПП 233001001,        ОГРН 1062330000556, ОКВЭД </t>
    </r>
    <r>
      <rPr>
        <b/>
        <sz val="12"/>
        <rFont val="Times New Roman"/>
        <family val="1"/>
        <charset val="204"/>
      </rPr>
      <t>90.04.3</t>
    </r>
  </si>
  <si>
    <t>Совет муниципального образования Нововеличковское сельское поселение в составе муниципального образования Динской район,                           ИНН 2330032011,           КПП 233001001,            ОГРН 1052316931292, ОКВЭД 75.11.32</t>
  </si>
  <si>
    <t>Раздел 2 реестра муниципальной собственности МО Нововеличковское сельское поселение в составе МО Динской район</t>
  </si>
  <si>
    <t>НЗ000002</t>
  </si>
  <si>
    <t>НЗ000027</t>
  </si>
  <si>
    <t>НЗ000028</t>
  </si>
  <si>
    <t>НЗ000031</t>
  </si>
  <si>
    <t>НЗ000036</t>
  </si>
  <si>
    <t>НЗ000037</t>
  </si>
  <si>
    <t>НЗ000038</t>
  </si>
  <si>
    <t>НЗ000039</t>
  </si>
  <si>
    <t>НЗ000040</t>
  </si>
  <si>
    <t>НЗ000042</t>
  </si>
  <si>
    <t>НЗ000043</t>
  </si>
  <si>
    <t>НЗ000044</t>
  </si>
  <si>
    <t>НЗ000045</t>
  </si>
  <si>
    <t>НЗ000046</t>
  </si>
  <si>
    <t>НЗ000052</t>
  </si>
  <si>
    <t>НЗ000053</t>
  </si>
  <si>
    <t>НЗ000061</t>
  </si>
  <si>
    <t>НЗ000062</t>
  </si>
  <si>
    <t>НЗ000065</t>
  </si>
  <si>
    <t>НЗ000081</t>
  </si>
  <si>
    <t>НЗ000086</t>
  </si>
  <si>
    <t>НЗ000090</t>
  </si>
  <si>
    <t>НЗ000091</t>
  </si>
  <si>
    <t>НЗ000094</t>
  </si>
  <si>
    <t>НЗ000098</t>
  </si>
  <si>
    <t>НЗ000102</t>
  </si>
  <si>
    <t>НЗ000103</t>
  </si>
  <si>
    <t>1.3 находящееся в муниципальной собственности недвижимое имущество (дороги)</t>
  </si>
  <si>
    <t>идентификационный номер</t>
  </si>
  <si>
    <t>03 214 814 ОП МП 001</t>
  </si>
  <si>
    <t>Дорога - протяженность гравий 0,35 км</t>
  </si>
  <si>
    <t>353212, Краснодарский край. Динской район, ст. Нововеличковская, пер. Вишневского</t>
  </si>
  <si>
    <t>закон КК от 21.07.2008 г. № 1551-КЗ                                                              акт приема-передачи муниципального имущества от 13.08.2008 г.,                                                                                        постанов</t>
  </si>
  <si>
    <t>03 214 814 ОП МП 002</t>
  </si>
  <si>
    <t>Дорога - протяженность гравий 0,6 км</t>
  </si>
  <si>
    <t>353212, Краснодарский край. Динской район, ст. Нововеличковская, пер. Вольный</t>
  </si>
  <si>
    <t>03 214 814 ОП МП 003</t>
  </si>
  <si>
    <t>Дорога - протяженность грунт 0,35 км</t>
  </si>
  <si>
    <t>353212, Краснодарский край. Динской район, ст. Нововеличковская, пер. Комсомольский</t>
  </si>
  <si>
    <t>03 214 814 ОП МП 004</t>
  </si>
  <si>
    <t>Дорога - протяженность грунт 0,5 км</t>
  </si>
  <si>
    <t>353212, Краснодарский край. Динской район, ст. Нововеличковская, пер. Первомайский</t>
  </si>
  <si>
    <t>03 214 814 ОП МП 005</t>
  </si>
  <si>
    <t>Дорога - протяженность грунт 1,0 км</t>
  </si>
  <si>
    <t>353212, Краснодарский край. Динской район, ст. Нововеличковская, пер. Речной</t>
  </si>
  <si>
    <t>03 214 814 ОП МП 006</t>
  </si>
  <si>
    <t>Дорога - протяженность грунт 0,4 км</t>
  </si>
  <si>
    <t>353212, Краснодарский край. Динской район, ст. Нововеличковская, пер. Тихий</t>
  </si>
  <si>
    <t>03 214 814 ОП МП 007</t>
  </si>
  <si>
    <t>Дорога - протяженность гравий 1,6 км</t>
  </si>
  <si>
    <t>353212, Краснодарский край. Динской район, ст. Нововеличковская, пер. Черкасский</t>
  </si>
  <si>
    <t>03 214 814 ОП МП 008</t>
  </si>
  <si>
    <t>353212, Краснодарский край. Динской район, ст. Нововеличковская, ул. Б. Хмельницкого</t>
  </si>
  <si>
    <t>03 214 814 ОП МП 009</t>
  </si>
  <si>
    <t>353212, Краснодарский край. Динской район, ст. Нововеличковская, ул. Бежко</t>
  </si>
  <si>
    <t>03 214 814 ОП МП 010</t>
  </si>
  <si>
    <t>353212, Краснодарский край. Динской район, ст. Нововеличковская, ул. Братская</t>
  </si>
  <si>
    <t>03 214 814 ОП МП 011</t>
  </si>
  <si>
    <t>Дорога - протяженность грунт 0,5 км, гравий-1,0 км</t>
  </si>
  <si>
    <t>353212, Краснодарский край. Динской район, ст. Нововеличковская, ул. Веселая</t>
  </si>
  <si>
    <t>03 214 814 ОП МП 012</t>
  </si>
  <si>
    <t>Дорога - протяженность асфальтобетон 0,65 км, гравий 0,28 км</t>
  </si>
  <si>
    <t>353212, Краснодарский край. Динской район, ст. Нововеличковская, ул. Виноградная</t>
  </si>
  <si>
    <t>акт приема-передачи муниципального имущества от 13.08.2008 г.,                                                                                        постановление главы НСП от 22.08.2008 г. № 301</t>
  </si>
  <si>
    <t>03 214 814 ОП МП 013</t>
  </si>
  <si>
    <t>Дорога - протяженность грунт 0,7 км</t>
  </si>
  <si>
    <t>353212, Краснодарский край. Динской район, ст. Нововеличковская, ул. Вольная</t>
  </si>
  <si>
    <t>03 214 814 ОП МП 014</t>
  </si>
  <si>
    <t>Дорога - протяженность асфальтобетон -0,25 км, грунт 0,2 км</t>
  </si>
  <si>
    <t>353212, Краснодарский край. Динской район, ст. Нововеличковская, ул. Выгонная</t>
  </si>
  <si>
    <t>03 214 814 ОП МП 015</t>
  </si>
  <si>
    <t>353212, Краснодарский край. Динской район, ст. Нововеличковская, ул. Гоголя</t>
  </si>
  <si>
    <t>03 214 814 ОП МП 016</t>
  </si>
  <si>
    <t>03 214 814 ОП МП 017</t>
  </si>
  <si>
    <t>353212, Краснодарский край. Динской район, ст. Нововеличковская, ул. День Победы</t>
  </si>
  <si>
    <t>03 214 814 ОП МП 018</t>
  </si>
  <si>
    <t>353212, Краснодарский край. Динской район, ст. Нововеличковская, ул. Заречная</t>
  </si>
  <si>
    <t>03 214 814 ОП МП 019</t>
  </si>
  <si>
    <t>Дорога - протяженность гравий 0,85 км</t>
  </si>
  <si>
    <t>353212, Краснодарский край. Динской район, ст. Нововеличковская, ул. Кавказская</t>
  </si>
  <si>
    <t>03 214 814 ОП МП 020</t>
  </si>
  <si>
    <t>Дорога - протяженность гравий 1,1км, грунт 0,85 км</t>
  </si>
  <si>
    <t>353212, Краснодарский край. Динской район, ст. Нововеличковская, ул. Казачья</t>
  </si>
  <si>
    <t>03 214 814 ОП МП 021</t>
  </si>
  <si>
    <t>353212, Краснодарский край. Динской район, ст. Нововеличковская, ул.Колхозная</t>
  </si>
  <si>
    <t>03 214 814 ОП МП 022</t>
  </si>
  <si>
    <t>353212, Краснодарский край. Динской район, ст. Нововеличковская, ул. Коммунаров</t>
  </si>
  <si>
    <t>03 214 814 ОП МП 023</t>
  </si>
  <si>
    <t>Дорога - протяженность гравий 0,2 км, грунт 0,1 км</t>
  </si>
  <si>
    <t>353212, Краснодарский край. Динской район, ст. Нововеличковская, ул. Комсомольская</t>
  </si>
  <si>
    <t>03 214 814 ОП МП 024</t>
  </si>
  <si>
    <t>Дорога - протяженность грунт 0,1 км</t>
  </si>
  <si>
    <t>353212, Краснодарский край. Динской район, ст. Нововеличковская, пер. Короткий тупик</t>
  </si>
  <si>
    <t>03 214 814 ОП МП 025</t>
  </si>
  <si>
    <t>353212, Краснодарский край. Динской район, ст. Нововеличковская, ул. Красная</t>
  </si>
  <si>
    <t>03 214 814 ОП МП 026</t>
  </si>
  <si>
    <t>Дорога - протяженность гравий 1,1 км</t>
  </si>
  <si>
    <t>353212, Краснодарский край. Динской район, ст. Нововеличковская, ул. Красноармейская</t>
  </si>
  <si>
    <t>03 214 814 ОП МП 027</t>
  </si>
  <si>
    <t>353212, Краснодарский край. Динской район, ст. Нововеличковская, ул. Краснодарская</t>
  </si>
  <si>
    <t>03 214 814 ОП МП 028</t>
  </si>
  <si>
    <t>Дорога - протяженность гравий 0,3 км грунт 1,8 км</t>
  </si>
  <si>
    <t>353212, Краснодарский край. Динской район, ст. Нововеличковская, ул. Крупской</t>
  </si>
  <si>
    <t>03 214 814 ОП МП 029</t>
  </si>
  <si>
    <t>Дорога - протяженность гравий 0,8 км грунт 0,3 км</t>
  </si>
  <si>
    <t>353212, Краснодарский край. Динской район, ст. Нововеличковская, ул. Курганная</t>
  </si>
  <si>
    <t>03 214 814 ОП МП 030</t>
  </si>
  <si>
    <t>Дорога - протяженность грунт 0,25 км</t>
  </si>
  <si>
    <t>353212, Краснодарский край. Динской район, ст. Нововеличковская, ул. Лазо</t>
  </si>
  <si>
    <t>03 214 814 ОП МП 031</t>
  </si>
  <si>
    <t>353212, Краснодарский край. Динской район, ст. Нововеличковская, ул. Леваневского</t>
  </si>
  <si>
    <t>03 214 814 ОП МП 032</t>
  </si>
  <si>
    <t>353212, Краснодарский край. Динской район, ст. Нововеличковская, ул. Ленина</t>
  </si>
  <si>
    <t>03 214 814 ОП МП 033</t>
  </si>
  <si>
    <t>353212, Краснодарский край. Динской район, ст. Нововеличковская, ул.Лермонтова</t>
  </si>
  <si>
    <t>03 214 814 ОП МП 034</t>
  </si>
  <si>
    <t>353212, Краснодарский край. Динской район, ст. Нововеличковская, ул. Луначарского</t>
  </si>
  <si>
    <t>03 214 814 ОП МП 035</t>
  </si>
  <si>
    <t>Дорога - протяженность грунт 0,65 км</t>
  </si>
  <si>
    <t>353212, Краснодарский край. Динской район, ст. Нововеличковская, ул. Медведовская</t>
  </si>
  <si>
    <t>03 214 814 ОП МП 036</t>
  </si>
  <si>
    <t>Дорога - протяженность грунт 0,75 км</t>
  </si>
  <si>
    <t>353212, Краснодарский край. Динской район, ст. Нововеличковская, ул. Мышастовская</t>
  </si>
  <si>
    <t>03 214 814 ОП МП 037</t>
  </si>
  <si>
    <t>Дорога - протяженность гравий 0,75 км</t>
  </si>
  <si>
    <t>353212, Краснодарский край. Динской район, ст. Нововеличковская, ул. Набережная</t>
  </si>
  <si>
    <t>03 214 814 ОП МП 038</t>
  </si>
  <si>
    <t>353212, Краснодарский край, Динской район, ст. Нововеличковская, ул. Невского</t>
  </si>
  <si>
    <t>03 214 814 ОП МП 039</t>
  </si>
  <si>
    <t>Дорога - протяженность гравий 0,28 км</t>
  </si>
  <si>
    <t>353212, Краснодарский край. Динской район, ст. Нововеличковская, ул. Некрасова</t>
  </si>
  <si>
    <t>03 214 814 ОП МП 040</t>
  </si>
  <si>
    <t>353212, Краснодарский край. Динской район, ст. Нововеличковская, ул. Нижняя</t>
  </si>
  <si>
    <t>03 214 814 ОП МП 041</t>
  </si>
  <si>
    <t>Дорога - протяженность грунт 1,2 км</t>
  </si>
  <si>
    <t>353212, Краснодарский край. Динской район, ст. Нововеличковская, ул. Октябрьская</t>
  </si>
  <si>
    <t>03 214 814 ОП МП 042</t>
  </si>
  <si>
    <t>353212, Краснодарский край. Динской район, ст. Нововеличковская, ул. Перовской</t>
  </si>
  <si>
    <t>03 214 814 ОП МП 043</t>
  </si>
  <si>
    <t>353212, Краснодарский край. Динской район, ст. Нововеличковская, ул. Петровского</t>
  </si>
  <si>
    <t>03 214 814 ОП МП 044</t>
  </si>
  <si>
    <t>353212, Краснодарский край. Динской район, ст. Нововеличковская, ул. Пионерская</t>
  </si>
  <si>
    <t>03 214 814 ОП МП 045</t>
  </si>
  <si>
    <t xml:space="preserve">353212, Краснодарский край. Динской район, ст. Нововеличковская, ул. Плеханова </t>
  </si>
  <si>
    <t>03 214 814 ОП МП 046</t>
  </si>
  <si>
    <t>353212, Краснодарский край. Динской район, ст. Нововеличковская, ул.Пролетарская</t>
  </si>
  <si>
    <t>03 214 814 ОП МП 047</t>
  </si>
  <si>
    <t>353212, Краснодарский край. Динской район, ст. Нововеличковская, ул. Прямая</t>
  </si>
  <si>
    <t>03 214 814 ОП МП 048</t>
  </si>
  <si>
    <t>353212, Краснодарский край. Динской район, ст. Нововеличковская, ул. Пушкина</t>
  </si>
  <si>
    <t>03 214 814 ОП МП 049</t>
  </si>
  <si>
    <t>353212, Краснодарский край. Динской район, ст. Нововеличковская, ул. Ровная</t>
  </si>
  <si>
    <t>03 214 814 ОП МП 050</t>
  </si>
  <si>
    <t>353212, Краснодарский край. Динской район, ст. Нововеличковская, ул. Садовая</t>
  </si>
  <si>
    <t>03 214 814 ОП МП 051</t>
  </si>
  <si>
    <t>353212, Краснодарский край. Динской район, ст. Нововеличковская, ул. Свердлова</t>
  </si>
  <si>
    <t>03 214 814 ОП МП 052</t>
  </si>
  <si>
    <t>353212, Краснодарский край. Динской район, ст. Нововеличковская, ул. Северная</t>
  </si>
  <si>
    <t>03 214 814 ОП МП 053</t>
  </si>
  <si>
    <t>Дорога - протяженность грунт 0,28 км</t>
  </si>
  <si>
    <t>353212, Краснодарский край. Динской район, ст. Нововеличковская, ул. Седина</t>
  </si>
  <si>
    <t>03 214 814 ОП МП 054</t>
  </si>
  <si>
    <t>Дорога - протяженность гравий 1,0 км, грунт 1,2 км</t>
  </si>
  <si>
    <t>353212, Краснодарский край. Динской район, ст. Нововеличковская, ул. Советская</t>
  </si>
  <si>
    <t>03 214 814 ОП МП 055</t>
  </si>
  <si>
    <t>353212, Краснодарский край. Динской район, ст. Нововеличковская, ул. Степная</t>
  </si>
  <si>
    <t>03 214 814 ОП МП 056</t>
  </si>
  <si>
    <t>353212, Краснодарский край. Динской район, ст. Нововеличковская, ул. Толстого</t>
  </si>
  <si>
    <t>03 214 814 ОП МП 057</t>
  </si>
  <si>
    <t>353212, Краснодарский край. Динской район, ст. Нововеличковская, ул. Тургенева</t>
  </si>
  <si>
    <t>03 214 814 ОП МП 058</t>
  </si>
  <si>
    <t>353212, Краснодарский край. Динской район, ст. Нововеличковская, ул. Фрунзе</t>
  </si>
  <si>
    <t>03 214 814 ОП МП 059</t>
  </si>
  <si>
    <t>Дорога - протяженность гравий 0,2 км, грунт 0,6 км</t>
  </si>
  <si>
    <t>353212, Краснодарский край. Динской район, ст. Нововеличковская, ул. Фурманова</t>
  </si>
  <si>
    <t>03 214 814 ОП МП 060</t>
  </si>
  <si>
    <t>353212, Краснодарский край. Динской район, ст. Нововеличковская, ул. Чапаева</t>
  </si>
  <si>
    <t>03 214 814 ОП МП 061</t>
  </si>
  <si>
    <t>353212, Краснодарский край. Динской район, ст. Нововеличковская, ул. Шаумяна</t>
  </si>
  <si>
    <t>03 214 814 ОП МП 062</t>
  </si>
  <si>
    <t>353212, Краснодарский край. Динской район, ст. Нововеличковская, ул. Шевченко</t>
  </si>
  <si>
    <t>03 214 814 ОП МП 063</t>
  </si>
  <si>
    <t>353212, Краснодарский край. Динской район, ст. Нововеличковская, ул. Широкая</t>
  </si>
  <si>
    <t>03 214 814 ОП МП 064</t>
  </si>
  <si>
    <t>353212, Краснодарский край. Динской район, ст. Нововеличковская, ул. Школьная</t>
  </si>
  <si>
    <t>03 214 814 ОП МП 065</t>
  </si>
  <si>
    <t>353212, Краснодарский край. Динской район, ст. Нововеличковская, ул. Энгельса</t>
  </si>
  <si>
    <t>03 214 814 ОП МП 066</t>
  </si>
  <si>
    <t>Дорога - протяженность гравий 0,8 км</t>
  </si>
  <si>
    <t>353212, Краснодарский край. Динской район, ст. Нововеличковская, ул. Южная</t>
  </si>
  <si>
    <t>03 214 814 ОП МП 067</t>
  </si>
  <si>
    <t>353212, Краснодарский край. Динской район, ст. Нововеличковская, ул. Таманская</t>
  </si>
  <si>
    <t>03 214 814 ОП МП 068</t>
  </si>
  <si>
    <t>Дорога - протяженность грунт 0,15 км</t>
  </si>
  <si>
    <t>353212, Краснодарский край. Динской район, ст. Нововеличковская, пер. Гагарина</t>
  </si>
  <si>
    <t>03 214 814 ОП МП 069</t>
  </si>
  <si>
    <t>Дорога - протяженность грунт 0,2 км</t>
  </si>
  <si>
    <t>353212, Краснодарский край. Динской район, ст. Нововеличковская, пер. Виноградный</t>
  </si>
  <si>
    <t>03 214 814 ОП МП 070</t>
  </si>
  <si>
    <t>Дорога - протяженность асфальтобетон 2,0 км, грунт 0,1 км</t>
  </si>
  <si>
    <t>353213, Краснодарский край, Динской район, ст. Воронцовская, ул. Красная</t>
  </si>
  <si>
    <t>03 214 814 ОП МП 071</t>
  </si>
  <si>
    <t>Дорога - протяженность асфальтобетон 2,0 км, грунт 0,15 км</t>
  </si>
  <si>
    <t>353213, Краснодарский край, Динской район, ст. Воронцовская, ул. Ровная</t>
  </si>
  <si>
    <t>03 214 814 ОП МП 072</t>
  </si>
  <si>
    <t xml:space="preserve">Дорога - протяженность асфальтобетон 2,0 км </t>
  </si>
  <si>
    <t>353213, Краснодарский край, Динской район, ст. Воронцовская, ул. Колхозная</t>
  </si>
  <si>
    <t>03 214 814 ОП МП 073</t>
  </si>
  <si>
    <t>Дорога - протяженность асфальтобетон 0,35 км, грунт 0,5 км</t>
  </si>
  <si>
    <t>353213, Краснодарский край, Динской район, ст. Воронцовская, ул. Пушкина</t>
  </si>
  <si>
    <t>03 214 814 ОП МП 074</t>
  </si>
  <si>
    <t>Дорога - протяженность асфальтобетон  0,8 км</t>
  </si>
  <si>
    <t>353213, Краснодарский край, Динской район, ст. Воронцовская, ул. Выгонная</t>
  </si>
  <si>
    <t>03 214 814 ОП МП 075</t>
  </si>
  <si>
    <t>Дорога - протяженность асфальтобетон 2,0 км, гравий 0,1км</t>
  </si>
  <si>
    <t>353213, Краснодарский край, Динской район, ст. Воронцовская, ул. Горького</t>
  </si>
  <si>
    <t>03 214 814 ОП МП 076</t>
  </si>
  <si>
    <t>Дорога - протяженность асфальтобетон 0,3 км, гравий 0,3 км</t>
  </si>
  <si>
    <t>353213, Краснодарский край, Динской район, ст. Воронцовская, ул. Космонавтов</t>
  </si>
  <si>
    <t>03 214 814 ОП МП 077</t>
  </si>
  <si>
    <t>Дорога - протяженность асфальтобетон 0,15 км, гравий 0,6 км</t>
  </si>
  <si>
    <t>353213, Краснодарский край, Динской район, ст. Воронцовская, ул. Ленина</t>
  </si>
  <si>
    <t>03 214 814 ОП МП 078</t>
  </si>
  <si>
    <t>Дорога - протяженность гравий 0,2 км, грунт 0,4 км</t>
  </si>
  <si>
    <t>353213, Краснодарский край, Динской район, ст. Воронцовская, ул. Социалистичекая</t>
  </si>
  <si>
    <t>03 214 814 ОП МП 079</t>
  </si>
  <si>
    <t>Дорога - протяженность гравий 0,3 км</t>
  </si>
  <si>
    <t>03 214 814 ОП МП 080</t>
  </si>
  <si>
    <t>Дорога - протяженность грунт 0,3 км</t>
  </si>
  <si>
    <t>353213, Краснодарский край, Динской район, ст. Воронцовская, пер. Вольный</t>
  </si>
  <si>
    <t>03 214 814 ОП МП 081</t>
  </si>
  <si>
    <t>353213, Краснодарский край, Динской район, ст. Воронцовская, ул. Крайняя</t>
  </si>
  <si>
    <t>03 214 814 ОП МП 082</t>
  </si>
  <si>
    <t>353213, Краснодарский край, Динской район, ст. Воронцовская, ул. Угольная</t>
  </si>
  <si>
    <t>03 214 814 ОП МП 083</t>
  </si>
  <si>
    <t>353213, Краснодарский край, Динской район, ст. Воронцовская, ул. Прямая</t>
  </si>
  <si>
    <t>03 214 814 ОП МП 084</t>
  </si>
  <si>
    <t>353213, Краснодарский край, Динской район, ст. Воронцовская, ул. Трудовая</t>
  </si>
  <si>
    <t>03 214 814 ОП МП 085</t>
  </si>
  <si>
    <t>353213, Краснодарский край, Динской район, ст. Воронцовская, ул. Крупской</t>
  </si>
  <si>
    <t>03 214 814 ОП МП 086</t>
  </si>
  <si>
    <t>Дорога - протяженность асфальтобетон 0,1 км</t>
  </si>
  <si>
    <t>353213, Краснодарский край, Динской район, ст. Воронцовская, пер. Горького</t>
  </si>
  <si>
    <t>03 214 814 ОП МП 087</t>
  </si>
  <si>
    <t>353213, Краснодарский край, Динской район, ст. Воронцовская, пер. Ровный</t>
  </si>
  <si>
    <t>03 214 814 ОП МП 088</t>
  </si>
  <si>
    <t>353213, Краснодарский край, Динской район, ст. Воронцовская, пер. Космонавтов</t>
  </si>
  <si>
    <t>03 214 814 ОП МП 089</t>
  </si>
  <si>
    <t xml:space="preserve">353216, Краснодарский край, Динской район, п. Найдорф, ул. Красная </t>
  </si>
  <si>
    <t>03 214 814 ОП МП 090</t>
  </si>
  <si>
    <t>Дорога - протяженность асфальтобетон 0,8 км</t>
  </si>
  <si>
    <t>353216, Краснодарский край, Динской район, п. Найдорф, ул. Центральная</t>
  </si>
  <si>
    <t>03 214 814 ОП МП 091</t>
  </si>
  <si>
    <t>353216, Краснодарский край, Динской район, п. Найдорф, ул. Крайняя</t>
  </si>
  <si>
    <t>03 214 814 ОП МП 092</t>
  </si>
  <si>
    <t>353216, Краснодарский край, Динской район, п. Найдорф, ул. Береговая</t>
  </si>
  <si>
    <t>03 214 814 ОП МП 093</t>
  </si>
  <si>
    <t xml:space="preserve">353216, Краснодарский край, Динской район, п. Найдорф, ул. Садовая </t>
  </si>
  <si>
    <t>03 214 814 ОП МП 094</t>
  </si>
  <si>
    <t>353216, Краснодарский край, Динской район, п. Найдорф, ул. Вишневая</t>
  </si>
  <si>
    <t>03 214 814 ОП МП 095</t>
  </si>
  <si>
    <t xml:space="preserve">353216, Краснодарский край, Динской район, п. Найдорф, пер. Крайний </t>
  </si>
  <si>
    <t>03 214 814 ОП МП 096</t>
  </si>
  <si>
    <t>353216, Краснодарский край, Динской район, п. Найдорф, ул. Тепличная</t>
  </si>
  <si>
    <t>03 214 814 ОП МП 097</t>
  </si>
  <si>
    <t>353216, Краснодарский край, Динской район, п. Найдорф, пер. Земляничный</t>
  </si>
  <si>
    <t>03 214 814 ОП МП 098</t>
  </si>
  <si>
    <t>353216, Краснодарский край, Динской район, п. Найдорф, ул. Набережная</t>
  </si>
  <si>
    <t>03 214 814 ОП МП 099</t>
  </si>
  <si>
    <t>353216, Краснодарский край, Динской район, п. Найдорф, ул. Студенческая</t>
  </si>
  <si>
    <t>03 214 814 ОП МП 100</t>
  </si>
  <si>
    <t>353216, Краснодарский край, Динской район, п. Найдорф, ул. Земляничная</t>
  </si>
  <si>
    <t>03 214 814 ОП МП 101</t>
  </si>
  <si>
    <t>353216, Краснодарский край, Динской район, п. Найдорф, ул. Юности</t>
  </si>
  <si>
    <t>03 214 814 ОП МП 102</t>
  </si>
  <si>
    <t>353216, Краснодарский край, Динской район, п. Найдорф, ул. Цветочная</t>
  </si>
  <si>
    <t>03 214 814 ОП МП 103</t>
  </si>
  <si>
    <t xml:space="preserve">353216, Краснодарский край, Динской район, п. Найдорф, ул.Короткая </t>
  </si>
  <si>
    <t>03 214 814 ОП МП 104</t>
  </si>
  <si>
    <t>353216, Краснодарский край, Динской район, п. Найдорф, ул. Школьная</t>
  </si>
  <si>
    <t>03 214 814 ОП МП 105</t>
  </si>
  <si>
    <t xml:space="preserve">353216, Краснодарский край, Динской район, п. Найдорф, пер. Зеленый </t>
  </si>
  <si>
    <t>03 214 814 ОП МП 106</t>
  </si>
  <si>
    <t>353216, Краснодарский край, Динской район, п. Найдорф, ул. Мира</t>
  </si>
  <si>
    <t>03 214 814 ОП МП 107</t>
  </si>
  <si>
    <t>Дорога - протяженность асфальтобетон 0,3 км</t>
  </si>
  <si>
    <t>353216, Краснодарский край, Динской район, п. Дальний, ул. Зеленая</t>
  </si>
  <si>
    <t>03 214 814 ОП МП 108</t>
  </si>
  <si>
    <t>Дорога - протяженность асфальтобетон 0,9 км</t>
  </si>
  <si>
    <t>353216, Краснодарский край, Динской район, п. Дальний, ул. Центральная</t>
  </si>
  <si>
    <t>03 214 814 ОП МП 109</t>
  </si>
  <si>
    <t>353216, Краснодарский край, Динской район, п. Дальний, ул. Набережная</t>
  </si>
  <si>
    <t>03 214 814 ОП МП 110</t>
  </si>
  <si>
    <t xml:space="preserve">Дорога - протяженностьасфальтобетон  0,05 км </t>
  </si>
  <si>
    <t>353216, Краснодарский край, Динской район, п. Дальний, пер. Степной</t>
  </si>
  <si>
    <t>03 214 814 ОП МП 111</t>
  </si>
  <si>
    <t>03 214 814 ОП МП 112</t>
  </si>
  <si>
    <t>353212, Краснодарский край. Динской район, ст. Нововеличковская, ул. Короткая</t>
  </si>
  <si>
    <t>03 214 814 ОП МП 113</t>
  </si>
  <si>
    <t>Дорога - протяженность асфальтобетон 1,416 км</t>
  </si>
  <si>
    <t>353213, Краснодарский край, Динской район, ст. Воронцовская, ул. Краснодарская</t>
  </si>
  <si>
    <t>Решение Совета от 02.04.2012 г. № 254-29/2</t>
  </si>
  <si>
    <t>03 214 814 ОП МП 114</t>
  </si>
  <si>
    <t>353212, Краснодарский край, Динской район, ст. Нововеличковская, ул. Бежко до объездной дороги</t>
  </si>
  <si>
    <t xml:space="preserve">акт приема-передачи муниципального имущества закрепляемого НСП за адм НСП по состоянию на 26.01.2008 год от 26.01.2008 г. </t>
  </si>
  <si>
    <t>Сведения о правообладателе недвижимого имущества, реестровый номер правообладателя, вид права</t>
  </si>
  <si>
    <t>НД000001</t>
  </si>
  <si>
    <t>НД000002</t>
  </si>
  <si>
    <t>НД000003</t>
  </si>
  <si>
    <t>НД000004</t>
  </si>
  <si>
    <t>НД000005</t>
  </si>
  <si>
    <t>НД000006</t>
  </si>
  <si>
    <t>НД000007</t>
  </si>
  <si>
    <t>НД000008</t>
  </si>
  <si>
    <t>НД000009</t>
  </si>
  <si>
    <t>НД000010</t>
  </si>
  <si>
    <t>НД000011</t>
  </si>
  <si>
    <t>НД000012</t>
  </si>
  <si>
    <t>НД000013</t>
  </si>
  <si>
    <t>НД000014</t>
  </si>
  <si>
    <t>НД000015</t>
  </si>
  <si>
    <t>НД000016</t>
  </si>
  <si>
    <t>НД000017</t>
  </si>
  <si>
    <t>НД000018</t>
  </si>
  <si>
    <t>НД000019</t>
  </si>
  <si>
    <t>НД000020</t>
  </si>
  <si>
    <t>НД000021</t>
  </si>
  <si>
    <t>НД000022</t>
  </si>
  <si>
    <t>НД000023</t>
  </si>
  <si>
    <t>НД000024</t>
  </si>
  <si>
    <t>НД000025</t>
  </si>
  <si>
    <t>НД000026</t>
  </si>
  <si>
    <t>НД000027</t>
  </si>
  <si>
    <t>НД000028</t>
  </si>
  <si>
    <t>НД000029</t>
  </si>
  <si>
    <t>НД000030</t>
  </si>
  <si>
    <t>НД000031</t>
  </si>
  <si>
    <t>НД000032</t>
  </si>
  <si>
    <t>НД000033</t>
  </si>
  <si>
    <t>НД000034</t>
  </si>
  <si>
    <t>НД000035</t>
  </si>
  <si>
    <t>НД000036</t>
  </si>
  <si>
    <t>НД000037</t>
  </si>
  <si>
    <t>НД000038</t>
  </si>
  <si>
    <t>НД000039</t>
  </si>
  <si>
    <t>НД000040</t>
  </si>
  <si>
    <t>НД000041</t>
  </si>
  <si>
    <t>НД000042</t>
  </si>
  <si>
    <t>НД000043</t>
  </si>
  <si>
    <t>НД000044</t>
  </si>
  <si>
    <t>НД000045</t>
  </si>
  <si>
    <t>НД000046</t>
  </si>
  <si>
    <t>НД000047</t>
  </si>
  <si>
    <t>НД000048</t>
  </si>
  <si>
    <t>НД000049</t>
  </si>
  <si>
    <t>НД000050</t>
  </si>
  <si>
    <t>НД000051</t>
  </si>
  <si>
    <t>НД000052</t>
  </si>
  <si>
    <t>НД000053</t>
  </si>
  <si>
    <t>НД000054</t>
  </si>
  <si>
    <t>НД000055</t>
  </si>
  <si>
    <t>НД000056</t>
  </si>
  <si>
    <t>НД000057</t>
  </si>
  <si>
    <t>НД000058</t>
  </si>
  <si>
    <t>НД000059</t>
  </si>
  <si>
    <t>НД000060</t>
  </si>
  <si>
    <t>НД000061</t>
  </si>
  <si>
    <t>НД000062</t>
  </si>
  <si>
    <t>НД000063</t>
  </si>
  <si>
    <t>НД000064</t>
  </si>
  <si>
    <t>НД000065</t>
  </si>
  <si>
    <t>НД000066</t>
  </si>
  <si>
    <t>НД000067</t>
  </si>
  <si>
    <t>НД000068</t>
  </si>
  <si>
    <t>НД000069</t>
  </si>
  <si>
    <t>НД000070</t>
  </si>
  <si>
    <t>НД000071</t>
  </si>
  <si>
    <t>НД000072</t>
  </si>
  <si>
    <t>НД000073</t>
  </si>
  <si>
    <t>НД000074</t>
  </si>
  <si>
    <t>НД000075</t>
  </si>
  <si>
    <t>НД000076</t>
  </si>
  <si>
    <t>НД000077</t>
  </si>
  <si>
    <t>НД000078</t>
  </si>
  <si>
    <t>НД000079</t>
  </si>
  <si>
    <t>НД000080</t>
  </si>
  <si>
    <t>НД000081</t>
  </si>
  <si>
    <t>НД000082</t>
  </si>
  <si>
    <t>НД000083</t>
  </si>
  <si>
    <t>НД000084</t>
  </si>
  <si>
    <t>НД000085</t>
  </si>
  <si>
    <t>НД000086</t>
  </si>
  <si>
    <t>НД000087</t>
  </si>
  <si>
    <t>НД000088</t>
  </si>
  <si>
    <t>НД000089</t>
  </si>
  <si>
    <t>НД000090</t>
  </si>
  <si>
    <t>НД000091</t>
  </si>
  <si>
    <t>НД000092</t>
  </si>
  <si>
    <t>НД000093</t>
  </si>
  <si>
    <t>НД000094</t>
  </si>
  <si>
    <t>НД000095</t>
  </si>
  <si>
    <t>НД000096</t>
  </si>
  <si>
    <t>НД000097</t>
  </si>
  <si>
    <t>НД000098</t>
  </si>
  <si>
    <t>НД000099</t>
  </si>
  <si>
    <t>НД000100</t>
  </si>
  <si>
    <t>НД000101</t>
  </si>
  <si>
    <t>НД000102</t>
  </si>
  <si>
    <t>НД000103</t>
  </si>
  <si>
    <t>НД000104</t>
  </si>
  <si>
    <t>НД000105</t>
  </si>
  <si>
    <t>НД000106</t>
  </si>
  <si>
    <t>НД000107</t>
  </si>
  <si>
    <t>НД000108</t>
  </si>
  <si>
    <t>НД000109</t>
  </si>
  <si>
    <t>НД000110</t>
  </si>
  <si>
    <t>НД000111</t>
  </si>
  <si>
    <t>НД000112</t>
  </si>
  <si>
    <t>НД000113</t>
  </si>
  <si>
    <t>НД000114</t>
  </si>
  <si>
    <t>Протяженность, км</t>
  </si>
  <si>
    <t>23:07:0104000:1085</t>
  </si>
  <si>
    <t>земли поселения</t>
  </si>
  <si>
    <t>23:07:0101049:67</t>
  </si>
  <si>
    <t>353212, Краснодарский край, Динской район, ст. Нововеличковская, ул. Садовая, 21б</t>
  </si>
  <si>
    <t>23:07:0102008:50</t>
  </si>
  <si>
    <t>земельный участок (под Домом культуры)</t>
  </si>
  <si>
    <t>земли населенных пунктов; для сельскохозяйственного производства</t>
  </si>
  <si>
    <t>23:07:0101045:28</t>
  </si>
  <si>
    <t>23:07:0101026:34</t>
  </si>
  <si>
    <t>23:07:0101045:38</t>
  </si>
  <si>
    <t>Земельный участок под зданием администрации площадь</t>
  </si>
  <si>
    <t xml:space="preserve">353212, Краснодарский край, Динской район, ст. Нововеличковская, ул. Красная, 53 </t>
  </si>
  <si>
    <t xml:space="preserve">Земельный участок под автомобильной дорогой Нововеличковская-Воронцовская площадь 219600 кв. м </t>
  </si>
  <si>
    <t>земли промышленности</t>
  </si>
  <si>
    <t>Земельный участок под дорогой площадью-10000 кв м</t>
  </si>
  <si>
    <t>Земельный участок под дорогой площадью-8250 кв м</t>
  </si>
  <si>
    <t>Земельный участок под дорогой площадью-2250 кв м</t>
  </si>
  <si>
    <t>353212, Краснодарский край, Динской район, ст. Нововеличковская, ул. Выгонная</t>
  </si>
  <si>
    <t>Земельный участок под дорогой площадью-20000 кв м</t>
  </si>
  <si>
    <t>353212, Краснодарский край, Динской район, ст. Нововеличковская, ул. Степная</t>
  </si>
  <si>
    <t>Земельный участок под дорогой площадью-9000 кв м</t>
  </si>
  <si>
    <t>353212, Краснодарский край, Динской район, ст. Нововеличковская, ул. Толстого</t>
  </si>
  <si>
    <t>Земельный участок под дорогой площадью-4750 кв м</t>
  </si>
  <si>
    <t>Земельный участок под дорогой площадью-2000 кв м</t>
  </si>
  <si>
    <t>353212, Краснодарский край, Динской район, ст. Нововеличковская, ул. Гоголя</t>
  </si>
  <si>
    <t>Земельный участок под дорогой площадью- 8000 кв м</t>
  </si>
  <si>
    <t>353212, Краснодарский край, Динской район, ст. Нововеличковская, ул. Колхозная</t>
  </si>
  <si>
    <t>353212, Краснодарский край, Динской район, ст. Нововеличковская, ул. Краснодарская</t>
  </si>
  <si>
    <t>Земельный участок под дорогой площадью- 19250 кв м</t>
  </si>
  <si>
    <t>353212, Краснодарский край, Динской район, ст. Нововеличковская, ул. Пролетарская</t>
  </si>
  <si>
    <t>Земельный участок под дорогой площадью-19250 кв м</t>
  </si>
  <si>
    <t>353212, Краснодарский край, Динской район, ст. Нововеличковская, ул. Садовая</t>
  </si>
  <si>
    <t>Земельный участок под дорогой площадью-6000 кв м</t>
  </si>
  <si>
    <t>353212, Краснодарский край, Динской район, ст. Нововеличковская, ул. Октябрьская</t>
  </si>
  <si>
    <t>Земельный участок под дорогой площадью-1250 кв м</t>
  </si>
  <si>
    <t>353212, Краснодарский край, Динской район, ст. Нововеличковская, ул. Школьная</t>
  </si>
  <si>
    <t>Земельный участок под дорогой площадью-11000 кв м</t>
  </si>
  <si>
    <t>353212, Краснодарский край, Динской район, ст. Нововеличковская, ул. Советская</t>
  </si>
  <si>
    <t>Земельный участок под дорогой площадью-7000 кв м</t>
  </si>
  <si>
    <t>353212, Краснодарский край, Динской район, ст. Нововеличковская, ул. Ровная</t>
  </si>
  <si>
    <t>Земельный участок под дорогой площадью-5250 кв м</t>
  </si>
  <si>
    <t>353212, Краснодарский край, Динской район, ст. Нововеличковская, ул. Широкая</t>
  </si>
  <si>
    <t>Земельный участок под дорогой площадью-5500 кв м</t>
  </si>
  <si>
    <t>353212, Краснодарский край, Динской район, ст. Нововеличковская, ул. Курганная</t>
  </si>
  <si>
    <t>353212, Краснодарский край, Динской район, ст. Нововеличковская, ул. Братская</t>
  </si>
  <si>
    <t>Земельный участок под дорогой площадью-8500 кв м</t>
  </si>
  <si>
    <t>353212, Краснодарский край, Динской район, ст. Нововеличковская, ул. Шаумяна</t>
  </si>
  <si>
    <t>353212, Краснодарский край, Динской район, ст. Нововеличковская, ул. Пушкина</t>
  </si>
  <si>
    <t>Земельный участок под дорогой площадью-1750 кв м</t>
  </si>
  <si>
    <t>353212, Краснодарский край, Динской район, ст. Нововеличковская, пер. Космонавтов</t>
  </si>
  <si>
    <t xml:space="preserve">Земельный участок под дорогой площадью- 2750 кв м </t>
  </si>
  <si>
    <t>353212, Краснодарский край, Динской район, ст. Нововеличковская, ул. Перовской</t>
  </si>
  <si>
    <t>353212, Краснодарский край, Динской район, ст. Нововеличковская, ул. Пионерская</t>
  </si>
  <si>
    <t xml:space="preserve">Земельный участок под дорогой площадью-6500 кв м </t>
  </si>
  <si>
    <t>353212, Краснодарский край, Динской район, ст. Нововеличковская, ул. Плеханова</t>
  </si>
  <si>
    <t>Земельный участок под дорогой площадью-5000 кв м</t>
  </si>
  <si>
    <t>353212, Краснодарский край, Динской район, ст. Нововеличковская, ул. Северная</t>
  </si>
  <si>
    <t>Земельный участок под дорогой площадью-1400 кв м</t>
  </si>
  <si>
    <t>353212, Краснодарский край, Динской район, ст. Нововеличковская, ул. Седина</t>
  </si>
  <si>
    <t>Земельный участок под дорогой площадью- 1750 кв м</t>
  </si>
  <si>
    <t>353212, Краснодарский край, Динской район, ст. Нововеличковская, ул. Заречная</t>
  </si>
  <si>
    <t>Земельный участок под дорогой площадью- 3500 кв м</t>
  </si>
  <si>
    <t>353212, Краснодарский край, Динской район, ст. Нововеличковская, ул.Вольная</t>
  </si>
  <si>
    <t>Земельный участок под дорогой площадью-4000 кв м</t>
  </si>
  <si>
    <t>353212, Краснодарский край, Динской район, ст. Нововеличковская, ул. Фурманова</t>
  </si>
  <si>
    <t xml:space="preserve">Земельный участок под дорогой площадью-11250 кв м </t>
  </si>
  <si>
    <t>353212, Краснодарский край, Динской район, ст. Нововеличковская, ул. Фрунзе</t>
  </si>
  <si>
    <t>Земельный участок под дорогой площадью-3500 кв м</t>
  </si>
  <si>
    <t>353212, Краснодарский край, Динской район, ст. Нововеличковская, ул. Чапаева</t>
  </si>
  <si>
    <t>Земельный участок под дорогой площадью- 9000 кв м</t>
  </si>
  <si>
    <t>353212, Краснодарский край, Динской район, ст. Нововеличковская, ул.Коммунаров</t>
  </si>
  <si>
    <t>Земельный участок под дорогой площадью- 10500 кв м</t>
  </si>
  <si>
    <t>353212, Краснодарский край, Динской район, ст. Нововеличковская, ул. Крупской</t>
  </si>
  <si>
    <t>353212, Краснодарский край, Динской район, ст. Нововеличковская, ул. Шевченко</t>
  </si>
  <si>
    <t>Земельный участок под дорогой площадью-3750 кв м</t>
  </si>
  <si>
    <t>353212, Краснодарский край, Динской район, ст. Нововеличковская, ул. Прямая</t>
  </si>
  <si>
    <t>Земельный участок под дорогой площадью-3250 кв м</t>
  </si>
  <si>
    <t>353212, Краснодарский край, Динской район, ст. Нововеличковская, ул. Мышастовская</t>
  </si>
  <si>
    <t>353212, Краснодарский край, Динской район, ст. Нововеличковская, ул.Лазо</t>
  </si>
  <si>
    <t>Земельный участок под дорогой площадью-7500 кв м</t>
  </si>
  <si>
    <t>353212, Краснодарский край, Динской район, ст. Нововеличковская, ул. Веселая</t>
  </si>
  <si>
    <t>353212, Краснодарский край, Динской район, ст. Нововеличковская, ул. Энгельса</t>
  </si>
  <si>
    <t>Земельный участок под дорогой площадью- 9750 кв м</t>
  </si>
  <si>
    <t>353212, Краснодарский край, Динской район, ст. Нововеличковская, ул. Казачья</t>
  </si>
  <si>
    <t>353212, Краснодарский край, Динской район, ст. Нововеличковская, ул. День Победы</t>
  </si>
  <si>
    <t>353212, Краснодарский край, Динской район, ст. Нововеличковская, ул. Красноармейская</t>
  </si>
  <si>
    <t>353212, Краснодарский край, Динской район, ст. Нововеличковская, ул. Демьяна Бедного</t>
  </si>
  <si>
    <t>Земельный участок под дорогой площадью- 8500 кв м</t>
  </si>
  <si>
    <t>353212, Краснодарский край, Динской район, ст. Нововеличковская, ул. Комсомольская</t>
  </si>
  <si>
    <t>353212, Краснодарский край, Динской район, ст. Нововеличковская, ул.Набережная</t>
  </si>
  <si>
    <t>Земельный участок под дорогой площадью-3000 кв м</t>
  </si>
  <si>
    <t>353212, Краснодарский край, Динской район, ст. Нововеличковская, ул. Петровского</t>
  </si>
  <si>
    <t>353212, Краснодарский край, Динской район, ст. Нововеличковская, ул. Тургенева</t>
  </si>
  <si>
    <t>353212, Краснодарский край, Динской район, ст. Нововеличковская, ул. Лермонтова</t>
  </si>
  <si>
    <t>Земельный участок под дорогой площадью- 11750 кв м</t>
  </si>
  <si>
    <t>353212, Краснодарский край, Динской район, ст. Нововеличковская, ул. Свердлова</t>
  </si>
  <si>
    <t>Земельный участок под дорогой площадью-4250 кв м</t>
  </si>
  <si>
    <t>353212, Краснодарский край, Динской район, ст. Нововеличковская, ул. Кавказская</t>
  </si>
  <si>
    <t>353212, Краснодарский край, Динской район, ст. Нововеличковская, ул. Леваневского</t>
  </si>
  <si>
    <t>353212, Краснодарский край, Динской район, ст. Нововеличковская, ул. Б. Хмельницкого</t>
  </si>
  <si>
    <t>Земельный участок под дорогой площадью- 1400 кв м</t>
  </si>
  <si>
    <t>353212, Краснодарский край, Динской район, ст. Нововеличковская, ул. Некрасова</t>
  </si>
  <si>
    <t xml:space="preserve">Земельный участок под дорогой площадью-1500 кв м </t>
  </si>
  <si>
    <t>353212, Краснодарский край, Динской район, ст. Нововеличковская, пер. Комсомольский</t>
  </si>
  <si>
    <t>Земельный участок под дорогой площадью- 750 кв м</t>
  </si>
  <si>
    <t>353212, Краснодарский край, Динской район, ст. Нововеличковская, пер. Гагарина</t>
  </si>
  <si>
    <t>Земельный участок под дорогой площадью- 1000 кв м</t>
  </si>
  <si>
    <t>353212, Краснодарский край, Динской район, ст. Нововеличковская, пер. Виноградный</t>
  </si>
  <si>
    <t>Земельный участок под дорогой площадью-1000 кв м</t>
  </si>
  <si>
    <t>353212, Краснодарский край, Динской район, ст. Нововеличковская, пер. Вишневского</t>
  </si>
  <si>
    <t>353212, Краснодарский край, Динской район, ст. Нововеличковская, пер. Черкасский</t>
  </si>
  <si>
    <t>353212, Краснодарский край, Динской район, ст. Нововеличковская, пер. Вольный</t>
  </si>
  <si>
    <t>Земельный участок под дорогой площадью-500 кв м</t>
  </si>
  <si>
    <t>353212, Краснодарский край, Динской район, ст. Нововеличковская, пер. Школьный</t>
  </si>
  <si>
    <t>Земельный участок под дорогой площадью-750 кв м</t>
  </si>
  <si>
    <t>353212, Краснодарский край, Динской район, ст. Нововеличковская, ул. Короткий тупик</t>
  </si>
  <si>
    <t>353212, Краснодарский край, Динской район, ст. Нововеличковская, пер. Первомайский</t>
  </si>
  <si>
    <t>353212, Краснодарский край, Динской район, ст. Нововеличковская, ул. Южная</t>
  </si>
  <si>
    <t>Земельный участок под дорогой площадью-12500 кв м</t>
  </si>
  <si>
    <t>353212, Краснодарский край, Динской район, ст. Нововеличковская, ул. Ленина</t>
  </si>
  <si>
    <t>Земельный участок под дорогой площадью-3900 кв м</t>
  </si>
  <si>
    <t>353212, Краснодарский край, Динской район, ст. Нововеличковская, ул. Короткая</t>
  </si>
  <si>
    <t>353212, Краснодарский край, Динской район, ст. Нововеличковская, ул. Медведовская</t>
  </si>
  <si>
    <t xml:space="preserve">353212, Краснодарский край, Динской район, ст. Нововеличковская, пер. Тихий </t>
  </si>
  <si>
    <t>Земельный участок под дорогой площадью- 10000 кв м</t>
  </si>
  <si>
    <t>Земельный участок под дорогой площадью-10500 кв м</t>
  </si>
  <si>
    <t>Земельный участок под дорогой площадью-10750 кв м</t>
  </si>
  <si>
    <t xml:space="preserve">353213, Краснодарский край, Динской район, ст. Воронцовская, ул. Ровная </t>
  </si>
  <si>
    <t>Земельный участок под дорогой площадью- 4250 кв м</t>
  </si>
  <si>
    <t xml:space="preserve">353213, Краснодарский край, Динской район, ст. Воронцовская, ул. Выгонная </t>
  </si>
  <si>
    <t>Земельный участок под дорогой площадью-2500 кв м</t>
  </si>
  <si>
    <t xml:space="preserve">353213, Краснодарский край, Динской район, ст. Воронцовская, ул. Космонавтов </t>
  </si>
  <si>
    <t xml:space="preserve">353213, Краснодарский край, Динской район, ст. Воронцовская, ул. Ленина </t>
  </si>
  <si>
    <t>Земельный участок под дорогой площадью- 3000 кв м</t>
  </si>
  <si>
    <t xml:space="preserve">353213, Краснодарский край, Динской район, ст. Воронцовская, ул. Социалистическая </t>
  </si>
  <si>
    <t>Земельный участок под дорогой площадью-1500 кв м</t>
  </si>
  <si>
    <t xml:space="preserve">353213, Краснодарский край, Динской район, ст. Воронцовская, ул. Новая  </t>
  </si>
  <si>
    <t xml:space="preserve">353213, Краснодарский край, Динской район, ст. Воронцовская, пер. Вольный </t>
  </si>
  <si>
    <t xml:space="preserve">353213, Краснодарский край, Динской район, ст. Воронцовская, ул. Крайняя </t>
  </si>
  <si>
    <t xml:space="preserve">353213, Краснодарский край, Динской район, ст. Воронцовская, ул. Угольная </t>
  </si>
  <si>
    <t>Земельный участок под дорогой площадью- 1500 кв м</t>
  </si>
  <si>
    <t xml:space="preserve">353213, Краснодарский край, Динской район, ст. Воронцовская, ул. Прямая  </t>
  </si>
  <si>
    <t xml:space="preserve">353213, Краснодарский край, Динской район, ст. Воронцовская, ул. Трудовая </t>
  </si>
  <si>
    <t>Земельный участок под дорогой площадью- 2500 кв м</t>
  </si>
  <si>
    <t xml:space="preserve">353213, Краснодарский край, Динской район, ст. Воронцовская, ул.Крупской  </t>
  </si>
  <si>
    <t>Земельный участок под дорогой площадью- 500 кв м</t>
  </si>
  <si>
    <t xml:space="preserve">353213, Краснодарский край, Динской район, ст. Воронцовская, пер. Горького </t>
  </si>
  <si>
    <t xml:space="preserve">353213, Краснодарский край, Динской район, ст. Воронцовская, пер. Ровный  </t>
  </si>
  <si>
    <t xml:space="preserve">353213, Краснодарский край, Динской район, ст. Воронцовская, пер. Космонавтов  </t>
  </si>
  <si>
    <t>Земельный участок под дорогой площадью- 11000 кв м</t>
  </si>
  <si>
    <t xml:space="preserve">353213, Краснодарский край, Динской район, п. Найдорф, ул. Красная  </t>
  </si>
  <si>
    <t>Земельный участок под дорогой площадью- 4000 кв м</t>
  </si>
  <si>
    <t xml:space="preserve">353216, Краснодарский край, Динской район, п. Найдорф, ул. Центральная </t>
  </si>
  <si>
    <t>Земельный участок под дорогой площадью- 6000 кв м</t>
  </si>
  <si>
    <t xml:space="preserve">353216, Краснодарский край, Динской район, п. Найдорф, ул. Береговая  </t>
  </si>
  <si>
    <t xml:space="preserve">353216, Краснодарский край, Динской район, п. Найдорф, ул. Вишневая </t>
  </si>
  <si>
    <t xml:space="preserve">353216, Краснодарский край, Динской район, п. Найдорф, ул. Тепличная  </t>
  </si>
  <si>
    <t xml:space="preserve">353216, Краснодарский край, Динской район, п. Найдорф, пер. Земляничный  </t>
  </si>
  <si>
    <t xml:space="preserve">353216, Краснодарский край, Динской район, п. Найдорф, ул. Набережная </t>
  </si>
  <si>
    <t>Земельный участок под дорогой площадью- 2000 кв м</t>
  </si>
  <si>
    <t xml:space="preserve">353216, Краснодарский край, Динской район, п. Найдорф, ул. Студенческая </t>
  </si>
  <si>
    <t>Земельный участок под дорогой площадью- 4500 кв м</t>
  </si>
  <si>
    <t xml:space="preserve">353216, Краснодарский край, Динской район, п. Найдорф, ул. Земляничная  </t>
  </si>
  <si>
    <t xml:space="preserve">353216, Краснодарский край, Динской район, п. Найдорф, ул. Юности  </t>
  </si>
  <si>
    <t xml:space="preserve">353216, Краснодарский край, Динской район, п. Найдорф, ул. Цветочная  </t>
  </si>
  <si>
    <t xml:space="preserve">353216, Краснодарский край, Динской район, п. Найдорф, ул. Короткая   </t>
  </si>
  <si>
    <t xml:space="preserve">353216, Краснодарский край, Динской район, п. Найдорф, ул. Школьная   </t>
  </si>
  <si>
    <t xml:space="preserve">353216, Краснодарский край, Динской район, п. Найдорф, пер. Зеленый   </t>
  </si>
  <si>
    <t xml:space="preserve">353216, Краснодарский край, Динской район, п. Найдорф, ул. Мира  </t>
  </si>
  <si>
    <t xml:space="preserve">353216, Краснодарский край, Динской район, п. Дальний, ул.Центральная </t>
  </si>
  <si>
    <t>Земельный участок под дорогой площадью- 250 кв м</t>
  </si>
  <si>
    <t xml:space="preserve">353216, Краснодарский край, Динской район, п. Дальний, пер. Степной </t>
  </si>
  <si>
    <t>23:07:0000000:2917</t>
  </si>
  <si>
    <t>353216, Краснодарский край, Динской район, п.Найдорф, пер. Земляничный, 4</t>
  </si>
  <si>
    <t xml:space="preserve">земли поселений </t>
  </si>
  <si>
    <t>23:07:0103004:55</t>
  </si>
  <si>
    <t xml:space="preserve">353216, Краснодарский край, Динской район, п.Найдорф, ул. Земляничная, 21 </t>
  </si>
  <si>
    <t>353216, Краснодарский край, Динской район, ст. Воронцовская</t>
  </si>
  <si>
    <t>23:07:0102006:108</t>
  </si>
  <si>
    <t>353216, Краснодарский край, Динской район, ст. Воронцовская, ул. Колхозная, 13Б</t>
  </si>
  <si>
    <t>23:07:0101045:159</t>
  </si>
  <si>
    <t>Краснодарский край, Динской район, ст. Нововеличковская, ул. Бежко, 11б</t>
  </si>
  <si>
    <t>23:07:0102009:78</t>
  </si>
  <si>
    <t>Земельный участок, категория земель: земли населенных пунктов-под строительство комплексной спортивно-игровой площадки</t>
  </si>
  <si>
    <t>Краснодарский край, Динской район, ст. Воронцовская, ул. Пушкина,19</t>
  </si>
  <si>
    <t>23:07:0103001:85</t>
  </si>
  <si>
    <t>Земельный участок, категория земель: земли населенных пунктов-для эксплуатации модульной котельной мощностью 200 кВт</t>
  </si>
  <si>
    <t>Краснодарский край, Динской район, пос.Найдорф, ул.Школьная 9а</t>
  </si>
  <si>
    <t>23:07:0101045:148</t>
  </si>
  <si>
    <t>Краснодарский край, Динской район, ст. Нововеличковская, ул. Красная, 55г</t>
  </si>
  <si>
    <t xml:space="preserve">свидетельство о гос.регистрации АА 215030 от 15.05.2015 </t>
  </si>
  <si>
    <t>23:07:0101009:97</t>
  </si>
  <si>
    <t>Земельный участок (территория стадиона) Категория земель: земли населенных пунктов - спорт</t>
  </si>
  <si>
    <t>Краснодарский край, Динской район, ст. Нововеличковская, ул. Свердлова, 30А</t>
  </si>
  <si>
    <t>Земельный участок, для размещения детской игровой площадки</t>
  </si>
  <si>
    <t>Краснодарский край, Динской район, ст. Воронцовская, ул. Красная, 21а</t>
  </si>
  <si>
    <t>Постановление администрации МОДР от 11.01.2012 № 18</t>
  </si>
  <si>
    <t>Земельный участок, категория земель: земли населенных пунктов - для эксплуатации ГРП и охранной зоны газопровода высокого давления</t>
  </si>
  <si>
    <t>Краснодарский край, Динской район, ст. Воронцовская, ул. Краснодарская, 15б</t>
  </si>
  <si>
    <t>земли поселений</t>
  </si>
  <si>
    <t>Земельный участок, категория земель: земли населенных пунктов, вид разрешенного исп  - для эксплуатации здания здравоохранения</t>
  </si>
  <si>
    <t>Краснодарский край, Динской район, ст. Воронцовская, ул. Красная, 8</t>
  </si>
  <si>
    <t>решение Совета НСП от 07.09.2012 № 285-34/2; решение ед-го акционера от 17.09.2012; св-во от 15.10.2012 серия 23-АЛ № 151957</t>
  </si>
  <si>
    <t>Решение Совета НСП ДР от 24.08.2017, решение Совета МО ДР от 15.09.2017 № 283-28/3, акт ПП от 18.09.2017, запись ЕГРН от 29.11.2017 № 23:07:0102008:52-23/031/2017-3</t>
  </si>
  <si>
    <t>1096-КЗ от 28.07.2006 г., акт приема-передачи от 13.10.2006</t>
  </si>
  <si>
    <t>1096-КЗ от 28.07.2006 г., акт приема-передачи муниц. имущ. от 13.08.2008 г</t>
  </si>
  <si>
    <t>Решение Совета МО ДР от 24.09.2014 № 649-58/2, акт приема-передачи от 01.10.2014, постановление адм. НСП от 22.10.2014  №445, св-во 23-АН № 646137 от 08.04.2015</t>
  </si>
  <si>
    <t xml:space="preserve">Решение Совета МО ДР от 24.09.2014 № 649-58/2, акт приема-передачи от 01.10.2014, постановление адм. НСП от 22.10.2014  №445, свидетельство о гос.регистрации 23-АН №343761 от 26.11.2014 </t>
  </si>
  <si>
    <t>НЗ000001</t>
  </si>
  <si>
    <t>НЗ000003</t>
  </si>
  <si>
    <t>НЗ000004</t>
  </si>
  <si>
    <t>НЗ000005</t>
  </si>
  <si>
    <t>НЗ000006</t>
  </si>
  <si>
    <t>НЗ000007</t>
  </si>
  <si>
    <t>НЗ000009</t>
  </si>
  <si>
    <t>НЗ000010</t>
  </si>
  <si>
    <t>НЗ000011</t>
  </si>
  <si>
    <t>НЗ000012</t>
  </si>
  <si>
    <t>НЗ000013</t>
  </si>
  <si>
    <t>НЗ000014</t>
  </si>
  <si>
    <t>НЗ000015</t>
  </si>
  <si>
    <t>НЗ000016</t>
  </si>
  <si>
    <t>НЗ000017</t>
  </si>
  <si>
    <t>НЗ000018</t>
  </si>
  <si>
    <t>НЗ000019</t>
  </si>
  <si>
    <t>НЗ000020</t>
  </si>
  <si>
    <t>НЗ000021</t>
  </si>
  <si>
    <t>НЗ000022</t>
  </si>
  <si>
    <t>НЗ000023</t>
  </si>
  <si>
    <t>НЗ000024</t>
  </si>
  <si>
    <t>НЗ000025</t>
  </si>
  <si>
    <t>НЗ000026</t>
  </si>
  <si>
    <t>НЗ000029</t>
  </si>
  <si>
    <t>НЗ000030</t>
  </si>
  <si>
    <t>НЗ000032</t>
  </si>
  <si>
    <t>НЗ000033</t>
  </si>
  <si>
    <t>НЗ000034</t>
  </si>
  <si>
    <t>НЗ000035</t>
  </si>
  <si>
    <t>НЗ000041</t>
  </si>
  <si>
    <t>НЗ000047</t>
  </si>
  <si>
    <t>НЗ000048</t>
  </si>
  <si>
    <t>НЗ000049</t>
  </si>
  <si>
    <t>НЗ000050</t>
  </si>
  <si>
    <t>НЗ000051</t>
  </si>
  <si>
    <t>НЗ000054</t>
  </si>
  <si>
    <t>НЗ000055</t>
  </si>
  <si>
    <t>НЗ000056</t>
  </si>
  <si>
    <t>НЗ000057</t>
  </si>
  <si>
    <t>НЗ000058</t>
  </si>
  <si>
    <t>НЗ000059</t>
  </si>
  <si>
    <t>НЗ000060</t>
  </si>
  <si>
    <t>НЗ000063</t>
  </si>
  <si>
    <t>НЗ000064</t>
  </si>
  <si>
    <t>НЗ000066</t>
  </si>
  <si>
    <t>НЗ000067</t>
  </si>
  <si>
    <t>НЗ000068</t>
  </si>
  <si>
    <t>НЗ000069</t>
  </si>
  <si>
    <t>НЗ000070</t>
  </si>
  <si>
    <t>НЗ000071</t>
  </si>
  <si>
    <t>НЗ000072</t>
  </si>
  <si>
    <t>НЗ000073</t>
  </si>
  <si>
    <t>НЗ000074</t>
  </si>
  <si>
    <t>НЗ000075</t>
  </si>
  <si>
    <t>НЗ000076</t>
  </si>
  <si>
    <t>НЗ000077</t>
  </si>
  <si>
    <t>НЗ000078</t>
  </si>
  <si>
    <t>НЗ000079</t>
  </si>
  <si>
    <t>НЗ000080</t>
  </si>
  <si>
    <t>НЗ000082</t>
  </si>
  <si>
    <t>НЗ000083</t>
  </si>
  <si>
    <t>НЗ000084</t>
  </si>
  <si>
    <t>НЗ000085</t>
  </si>
  <si>
    <t>НЗ000087</t>
  </si>
  <si>
    <t>НЗ000088</t>
  </si>
  <si>
    <t>НЗ000089</t>
  </si>
  <si>
    <t>НЗ000092</t>
  </si>
  <si>
    <t>НЗ000093</t>
  </si>
  <si>
    <t>НЗ000095</t>
  </si>
  <si>
    <t>НЗ000096</t>
  </si>
  <si>
    <t>НЗ000097</t>
  </si>
  <si>
    <t>НЗ000099</t>
  </si>
  <si>
    <t>НЗ000100</t>
  </si>
  <si>
    <t>НЗ000101</t>
  </si>
  <si>
    <t>НЗ000104</t>
  </si>
  <si>
    <t>НЗ000105</t>
  </si>
  <si>
    <t>НЗ000106</t>
  </si>
  <si>
    <t>НЗ000107</t>
  </si>
  <si>
    <t>НЗ000108</t>
  </si>
  <si>
    <t>НЗ000109</t>
  </si>
  <si>
    <t>НЗ000110</t>
  </si>
  <si>
    <t>НЗ000111</t>
  </si>
  <si>
    <t>НЗ000112</t>
  </si>
  <si>
    <t>НЗ000113</t>
  </si>
  <si>
    <t>НЗ000114</t>
  </si>
  <si>
    <t>НЗ000115</t>
  </si>
  <si>
    <t>НЗ000116</t>
  </si>
  <si>
    <t>НЗ000117</t>
  </si>
  <si>
    <t>НЗ000118</t>
  </si>
  <si>
    <t>НЗ000119</t>
  </si>
  <si>
    <t>НЗ000120</t>
  </si>
  <si>
    <t>НЗ000121</t>
  </si>
  <si>
    <t>НЗ000122</t>
  </si>
  <si>
    <t>НЗ000123</t>
  </si>
  <si>
    <t>НЗ000124</t>
  </si>
  <si>
    <t>НЗ000125</t>
  </si>
  <si>
    <t>НЗ000126</t>
  </si>
  <si>
    <t>НЗ000127</t>
  </si>
  <si>
    <t>НЗ000128</t>
  </si>
  <si>
    <t>НЗ000129</t>
  </si>
  <si>
    <t>НЗ000130</t>
  </si>
  <si>
    <t>НЗ000131</t>
  </si>
  <si>
    <t>муниципальная казна</t>
  </si>
  <si>
    <t>Местная православная религиозная орг-я постоянное (бессрочное) пользование</t>
  </si>
  <si>
    <t>администрация НСП постоянное (бессрочное) пользование</t>
  </si>
  <si>
    <t>Постановление адм. НСП от 05.02.2016 № 71, св-во АА 958264 от 23.05.2016</t>
  </si>
  <si>
    <t>постановление главы Нсп от 26.01.2009г. № 17</t>
  </si>
  <si>
    <t>353212, Краснодарский край, Динской район, ст. Нововеличковская, ул. Шевченко, 24</t>
  </si>
  <si>
    <t>Дорожные знаки</t>
  </si>
  <si>
    <t>решение Совета МО Др от 24.02.2009г. № 877-53/1, акт приема-передачи от 06.03.2009</t>
  </si>
  <si>
    <t>МУК 06                                                   МКУ "ОДА НСП"</t>
  </si>
  <si>
    <r>
      <t>Решение Совета НСП ДР от 21.11.2008 № 42.8, решение Совета НСП ДР от 05.04.2010 №</t>
    </r>
    <r>
      <rPr>
        <b/>
        <sz val="12"/>
        <rFont val="Times New Roman"/>
        <family val="1"/>
        <charset val="204"/>
      </rPr>
      <t xml:space="preserve"> </t>
    </r>
    <r>
      <rPr>
        <sz val="12"/>
        <rFont val="Times New Roman"/>
        <family val="1"/>
        <charset val="204"/>
      </rPr>
      <t>66-7/2,</t>
    </r>
    <r>
      <rPr>
        <b/>
        <sz val="12"/>
        <rFont val="Times New Roman"/>
        <family val="1"/>
        <charset val="204"/>
      </rPr>
      <t xml:space="preserve"> </t>
    </r>
    <r>
      <rPr>
        <sz val="12"/>
        <rFont val="Times New Roman"/>
        <family val="1"/>
        <charset val="204"/>
      </rPr>
      <t>постановление адм НСП ДР от 30.04.2010 № 606</t>
    </r>
  </si>
  <si>
    <t>0000001</t>
  </si>
  <si>
    <t>МУК 05                                        МКУ "ЦБ НСП"</t>
  </si>
  <si>
    <t>МУКА 02 администрация Нововеличковского сельского поселения Динского района</t>
  </si>
  <si>
    <t>МУБС 09                                    МБУ "Спорт"</t>
  </si>
  <si>
    <t>Краснодарский край, Динской район, ст. Нововеличковская, ул. Красная, 53</t>
  </si>
  <si>
    <t>МУБК 07                              МБУ"Культура" НСП</t>
  </si>
  <si>
    <t>Краснодарский край, Динской район, ст. Нововеличковская, ул. Красная, 44</t>
  </si>
  <si>
    <t>353213, Краснодарский край, Динской район, ст. Воронцовская, ул. Пушкина, 20Б</t>
  </si>
  <si>
    <t>353216, Краснодарский край, Динской район, ст. Воронцовская, пос. Найдорф, ул. Школьная, 9</t>
  </si>
  <si>
    <t>АКТ приема-передачи от 26.01.2008 г.</t>
  </si>
  <si>
    <t>МПУ 04                                   МУП ЖКХ "Нововеличковское"</t>
  </si>
  <si>
    <t>О0000246</t>
  </si>
  <si>
    <t>О0000247</t>
  </si>
  <si>
    <t>О0000248</t>
  </si>
  <si>
    <t>О0000249</t>
  </si>
  <si>
    <t>0000250</t>
  </si>
  <si>
    <t>0000251</t>
  </si>
  <si>
    <t>О0000256</t>
  </si>
  <si>
    <t>О0000264</t>
  </si>
  <si>
    <t>О0000265</t>
  </si>
  <si>
    <t>О0000278</t>
  </si>
  <si>
    <t>О0000279</t>
  </si>
  <si>
    <t>О0000282</t>
  </si>
  <si>
    <t>О0000283</t>
  </si>
  <si>
    <t>О0000287</t>
  </si>
  <si>
    <t>О0000288</t>
  </si>
  <si>
    <t>О0000289</t>
  </si>
  <si>
    <t>0000498</t>
  </si>
  <si>
    <t>0000499</t>
  </si>
  <si>
    <t>0000501</t>
  </si>
  <si>
    <t>0000502</t>
  </si>
  <si>
    <t>0000503</t>
  </si>
  <si>
    <t>0000504</t>
  </si>
  <si>
    <t>0000505</t>
  </si>
  <si>
    <t>0000506</t>
  </si>
  <si>
    <t>0000507</t>
  </si>
  <si>
    <t>0000508</t>
  </si>
  <si>
    <t>0000511</t>
  </si>
  <si>
    <t>0000512</t>
  </si>
  <si>
    <t>0000513</t>
  </si>
  <si>
    <t>0000514</t>
  </si>
  <si>
    <t>0000516</t>
  </si>
  <si>
    <t>0000517</t>
  </si>
  <si>
    <t>0000518</t>
  </si>
  <si>
    <t>0000571</t>
  </si>
  <si>
    <t>0000572</t>
  </si>
  <si>
    <t>0000573</t>
  </si>
  <si>
    <t>0000608</t>
  </si>
  <si>
    <t>0000002</t>
  </si>
  <si>
    <t>0000004</t>
  </si>
  <si>
    <t>0000005</t>
  </si>
  <si>
    <t>акт приема-передачи от 11.01.2009</t>
  </si>
  <si>
    <t>Балансовая стоимость, руб.</t>
  </si>
  <si>
    <t xml:space="preserve">Кадастровый номер </t>
  </si>
  <si>
    <t>Кадастровая стоимость, руб.</t>
  </si>
  <si>
    <t>Дата возникновения права Нововеличковского с/п</t>
  </si>
  <si>
    <t>Документ- основание возникновения права Нововеличковского с/п</t>
  </si>
  <si>
    <t>Балансовая стоимость движимого имущества, руб.</t>
  </si>
  <si>
    <t>Сведения о правообладателе движимого имущества, вид права</t>
  </si>
  <si>
    <t>353213, Российская Федерация, Краснодарский край, Динской район, ст. Воронцовская, ул. Пушкина, 20б</t>
  </si>
  <si>
    <t>353212, Краснодарский край, Динской район, ст. Нововеличковская, пер. Выгонный</t>
  </si>
  <si>
    <t>353212 Краснодарский край,Динской район,ст.Нововеличковская,ул. Свердлова, 32Б</t>
  </si>
  <si>
    <t>глубина 104 м</t>
  </si>
  <si>
    <t>глубина 210 м</t>
  </si>
  <si>
    <t>Договор безвозмездного пользования комплекс.спорт.-игр-й площадкой № 5 от 20.03.2018 (01.01.18-01.12.18) БОУМОДР "СОШ № 39"</t>
  </si>
  <si>
    <t>Договор о безвозмездном пользовании территорией стадиона для проведения учебных занятий от 01.06.2018 № 6, МБУДО "ДЮСШ № 2" МОДР (01.03.2018-12.31.2018)</t>
  </si>
  <si>
    <t>23:07:0101006:132</t>
  </si>
  <si>
    <t>353213 Краснодарский край, Динской район, ст. Воронцовская, ул. Пушкина, 20Б</t>
  </si>
  <si>
    <t>23:07:0101024:119</t>
  </si>
  <si>
    <t>23:07:0101045:270</t>
  </si>
  <si>
    <t>Муниципальное казенное учреждение "Централизованная бухгалтерия Нововеличковского сельского поселения", (МКУ "ЦБ НСП")                           ИНН 2330036256,    КПП 233001001,    ОГРН 1082330000928,     ОКВЭД 69.20.2</t>
  </si>
  <si>
    <t>01.11.2012</t>
  </si>
  <si>
    <t>постановление администрации от 25.01.2008 № 18, акт от 26.01.2008</t>
  </si>
  <si>
    <t>Постановление главы НСП ДР от 20.12.2006 № 603, постановление адм НСП ДР от 11.01.2011 № 3</t>
  </si>
  <si>
    <t>Решение Совета НСП от 20.06.17 № 199-42/3, акт приема-передачи от 03.07.2017, Постановление от 11.09.2017 № 220</t>
  </si>
  <si>
    <t>Земельный участок под башней Рожновского, артезианской скважиной 21049</t>
  </si>
  <si>
    <t xml:space="preserve">закон КК от 28.07.2006 г. № 1096-КЗ, акт приема-передачи от 13.10.2006, регистрационная запись 23:07:0000000:2917-23/031/2018-1 от 29.08.2018                                                              </t>
  </si>
  <si>
    <t>Земельный участок под башней Рожновского, артезианской скважиной 1153</t>
  </si>
  <si>
    <t xml:space="preserve">закон КК от 28.07.2006 г. № 1096-КЗ, акт приема-передачи от 13.10.2006, регистрационная запись 23:07:0103004:55-23/031/2018-1 от 29.08.2018                                                              </t>
  </si>
  <si>
    <t>Земельный участок под башней Рожновского, артезианской скважиной № 6469</t>
  </si>
  <si>
    <t>Земельный участок под башней Рожновского, артезианской скважиной № 2751</t>
  </si>
  <si>
    <t xml:space="preserve">закон КК от 28.07.2006 г. № 1096-КЗ, акт приема-передачи от 13.10.2006, регистрационная запись 23:07:0102006:108-23/031/2018-1 от 27.08.2018             </t>
  </si>
  <si>
    <t>НЗ000132</t>
  </si>
  <si>
    <t>Земельный участок (под башней Рожновского, арт. скважиной № 5028)</t>
  </si>
  <si>
    <t>Краснодарский край, Динской район, ст. Нововеличковская, ул. Таманская, 1В</t>
  </si>
  <si>
    <t>Земли населенных пунктов</t>
  </si>
  <si>
    <t>23:07:0101009:102</t>
  </si>
  <si>
    <t>П. 3 ст. 3.1 ФЗ от 25.10.2001 № 137-ФЗ «О введении в действие Земельного кодекса РФ», регистрационная запись 23:07:0101009:102-23/031/2018-1 от 24.08.2018</t>
  </si>
  <si>
    <t>НЗ000133</t>
  </si>
  <si>
    <t>НЗ000134</t>
  </si>
  <si>
    <t>Земельный участок</t>
  </si>
  <si>
    <t>Краснодарский край, Динской район, ст. Нововеличковская, ул. Красная, 30Г</t>
  </si>
  <si>
    <t>п. 3 ст. 3.1 ФЗ от 25.10.2001 № 137-ФЗ «О введении в действие Земельного кодекса РФ», регистрационная запись 23:07:0101045:270-23/031/2018-1 от 18.06.2018</t>
  </si>
  <si>
    <t>Краснодарский край, Динской район, ст. Нововеличковская, ул. Свердлова, 32Б</t>
  </si>
  <si>
    <t>п. 3 ст. 3.1 ФЗ от 25.10.2001 № 137-ФЗ «О введении в действие Земельного кодекса РФ», регистрационная запись 23:07:0101006:132-23/031/2018-1 от 18.06.2018</t>
  </si>
  <si>
    <t>НЗ000135</t>
  </si>
  <si>
    <t>Краснодарский край, Динской район, ст. Нововеличковская, ул. Шевченко, 24</t>
  </si>
  <si>
    <t>П. 3 ст. 3.1 ФЗ от 25.10.2001 № 137-ФЗ «О введении в действие Земельного кодекса РФ», регистрационная запись 23:07:0101024:119-23/031/2018-1 от 11.09.2018</t>
  </si>
  <si>
    <t>закон КК от 28.07.2006 г. № 1096-КЗ, акт приема-передачи от 13.10.2006, постановление АНСП от 11.07.2011г. № 244 "О принятии…", решение суда, Регистрационная запись 23:07:0101009:107-23/031/2019-1 от 25.01.2019</t>
  </si>
  <si>
    <t>закон КК от 28.07.2006 г. № 1096-КЗ, закон КК от 04.05.2018 г. № 3784-КЗ, акт приема-передачи от 13.10.2006, Регистрационная запись 23:07:0101009:101-23/031/2018-1 от 09.08.2018</t>
  </si>
  <si>
    <t>закон КК от 28.07.2006 г. № 1096-КЗ, закон КК от 04.05.2018 г. № 3784-КЗ, акт приема-передачи от 13.10.2006, Регистрационная запись 23:07:0000000:2871-23/031/2018-1 от 01.08.2018</t>
  </si>
  <si>
    <t>закон КК от 28.07.2006 г. № 1096-КЗ, закон КК от 04.05.2018 г. № 3784-КЗ, акт приема-передачи от 13.10.2006, Регистрационная запись 23:07:0102006:106-23/031/2018-1 от 08.08.2018</t>
  </si>
  <si>
    <t>закон КК от 28.07.2006 г. № 1096-КЗ, закон КК от 04.05.2018 г. № 3784-КЗ, акт приема-передачи от 13.10.2006, Регистрационная запись 23:07:0102006:107-23/031/2018-1 от 08.08.2018</t>
  </si>
  <si>
    <t>закон КК от 28.07.2006 г. № 1096-КЗ, закон КК от 04.05.2018 г. № 3784-КЗ, акт приема-передачи от 13.10.2006, Регистрационная запись 23:07:0000000:2858-23/031/2018-1 от 09.08.2018</t>
  </si>
  <si>
    <t>закон КК от 28.07.2006 г. № 1096-КЗ, закон КК от 04.05.2018 г. № 3784-КЗ, акт приема-передачи от 13.10.2006, Регистрационная запись 23:07:0000000:2867-23/031/2018-1 от 08.08.2018</t>
  </si>
  <si>
    <t>закон КК от 28.07.2006 г. № 1096-КЗ, закон КК от 04.05.2018 г. № 3784-КЗ, акт приема-передачи от 13.10.2006, Регистрационная запись 23:07:0103008:61-23/031/2018-1 от 10.07.2018</t>
  </si>
  <si>
    <t>закон КК от 28.07.2006 г. № 1096-КЗ, закон КК от 04.05.2018 г. № 3784-КЗ, акт приема-передачи от 13.10.2006, Регистрационная запись 23:07:0000000:2870-23/031/2018-1 от 25.07.2018</t>
  </si>
  <si>
    <t>закон КК от 28.07.2006 г. № 1096-КЗ, акт приема-передачи от 13.10.2006, Регистрационная запись 23:07:0103006:159-23/031/2018-1 от 08.08.2018</t>
  </si>
  <si>
    <t>закон КК от 28.07.2006 г. № 1096-КЗ, закон КК от 04.05.2018 г. № 3784-КЗ, акт приема-передачи от 13.10.2006, постановление АНСП от 11.07.2011г. № 244 "О принятии…", решение суда, Регистрационная запись 23:07:0103006:160-23/031/2018-1 от 09.08.2018</t>
  </si>
  <si>
    <t>закон КК от 28.07.2006 г. № 1096-КЗ, закон КК от 04.05.2018 г. № 3784-КЗ, акт приема-передачи от 13.10.2006, Регистрационная запись 23:07:0000000:2865-23/031/2018-1 от 09.08.2018</t>
  </si>
  <si>
    <t>закон КК от 28.07.2006 г. № 1096-КЗ, закон КК от 04.05.2018 г. № 3784-КЗ, акт приема-передачи от 13.10.2006, Регистрационная запись 23:07:0000000:2868-23/031/2018-1 от 25.07.2018</t>
  </si>
  <si>
    <t>закон КК от 28.07.2006 г. № 1096-КЗ, закон КК от 04.05.2018 г. № 3784-КЗ, акт приема-передачи от 13.10.2006, Регистрационная запись 23:07:0000000:2866-23/031/2018-1 от 09.08.2018</t>
  </si>
  <si>
    <t>закон КК от 28.07.2006 г. № 1096-КЗ, закон КК от 04.05.2018 г. № 3784-КЗ, акт приема-передачи от 13.10.2006, Регистрационная запись 23:07:0000000:2894-23/031/2018-1 от 08.08.2018</t>
  </si>
  <si>
    <t>св-во о гос. регистрации от 09.11.2012 г. серия 23-АЛ № 117998, пост. адм Нсп от 24.11.2017 г. № 303</t>
  </si>
  <si>
    <t>закон КК от 28.07.2006 г. № 1096-КЗ, акт приема-передачи от 13.10.2006, св-во от 06.06.2012 г. серия 23-АК № 774413, пост 02.09.2011 № 445</t>
  </si>
  <si>
    <t>закон КК от 28.07.2006 г. № 1096-КЗ, акт приема-передачи от 13.10.2006, св-во о гос. регистрации от 12.09.2012 г. серия 23-АК № 775873, пост от 03.08.2012 № 501</t>
  </si>
  <si>
    <t>закон КК от 28.07.2006 г. № 1096-КЗ, акт приема-передачи от 13.10.2006, регистрационная запись 23:07:0000000:2892-23/031/2019-1 от 14.02.2019</t>
  </si>
  <si>
    <t>Автономный светофорный комплекс Т.7 с питанием от солнечных батарей (2 шт)</t>
  </si>
  <si>
    <t>0000866</t>
  </si>
  <si>
    <t>Краснодарский край, Динской район, ст. Нововеличковская</t>
  </si>
  <si>
    <t>Постановление от 19.11.2018 № 296</t>
  </si>
  <si>
    <t>Автомобиль ГАЗ 32213-408, инв.номер 110105000000003</t>
  </si>
  <si>
    <t>Магнитола шт. 1, инв.номер 110104404000079</t>
  </si>
  <si>
    <t>Системный блок (Action intel Core 2 Duo (3/1 Ghz)/500 Gb/OЗУ 2 Гб/1Gb Nvidia GTS250/DVD-RW,FDD), инв.номер 110104607000091</t>
  </si>
  <si>
    <t>Библиотечный фонд</t>
  </si>
  <si>
    <t>Активная акуст. система Alto PS 4LA, инв.номер 110104407000074</t>
  </si>
  <si>
    <t>Активная акуст. Система Alto PS 4LA, инв.номер 110104407000075</t>
  </si>
  <si>
    <t>громкоговоритель уличный, рупор HS-50, 50Вт, инв.номер 110104687000018</t>
  </si>
  <si>
    <t>Микшер. Пульт с DSP Alto AMX 100FX  2моно, 2стерео, инв.номер 110104407000066</t>
  </si>
  <si>
    <t>Микшерский пульт  16 ALTO CYCLONE240-FOH, инв.номер 110104687000023</t>
  </si>
  <si>
    <t>Прожектор рассеянного света     шт. 8, инв.номер 110104405000035</t>
  </si>
  <si>
    <t>Процессор эффектов М-350, инв.номер 110104406000057</t>
  </si>
  <si>
    <t>Синтезатор "Ямаха-305"  шт. 1, инв.номер 110104405000032</t>
  </si>
  <si>
    <t>Стойка клавиш с закруткой Е 250 R шт. 1, инв.номер 110104405000046</t>
  </si>
  <si>
    <t>Усилитель Аудио-1800 Parh VX-180, инв.номер 110104405000024</t>
  </si>
  <si>
    <t>Усилитель мощности. 2*300 Alto MAC 2.2, инв.номер 110104407000065</t>
  </si>
  <si>
    <t>Behringer XENYX1832FX-микшерный пульт, инв.номер 110104407000072</t>
  </si>
  <si>
    <t>Ак. система Wharfedale Pro LX-15, инв.номер 110104407000080</t>
  </si>
  <si>
    <t>Усилитель Park 1200-4, инв.номер 110104407000081</t>
  </si>
  <si>
    <t>Бензокоса STIHL, инв.номер 110106106000031</t>
  </si>
  <si>
    <t>Искусственная ель "Среднерусская" 4 м, инв.номер 110106106000044</t>
  </si>
  <si>
    <t>Иное движимое имущество, закрепленное за бюджетным учреждением</t>
  </si>
  <si>
    <t>НТ000001</t>
  </si>
  <si>
    <t>НТ000002</t>
  </si>
  <si>
    <t>НТ000003</t>
  </si>
  <si>
    <t>НТ000004</t>
  </si>
  <si>
    <t>НТ000005</t>
  </si>
  <si>
    <t>НТ000006</t>
  </si>
  <si>
    <t>НТ000007</t>
  </si>
  <si>
    <t>НТ000008</t>
  </si>
  <si>
    <t>НТ000009</t>
  </si>
  <si>
    <t>НТ000010</t>
  </si>
  <si>
    <t>НТ000011</t>
  </si>
  <si>
    <t>НТ000012</t>
  </si>
  <si>
    <t>НТ000013</t>
  </si>
  <si>
    <t>НТ000014</t>
  </si>
  <si>
    <t>НТ000015</t>
  </si>
  <si>
    <t> ст. Нововеличковская, ул. Красной, в границах объектов: спортивный зал БОУ СОШ № 30 и ул. Красная, 41 (правление АО «Колос»)</t>
  </si>
  <si>
    <t>решение Совета НСП от 21.09.2017 № 214-46/3, акт обследования от 24.08.2017</t>
  </si>
  <si>
    <t>Решение Совета НСП ДР от 24.08.2017 № 211-45/3, решение Совета МО ДР от 15.09.2017 № 283-28/3, акт приема-передачи от 18.09.2017, запись ЕГРН от 29.11.2017 № 23:07:0102003:57-23/031/2017-3</t>
  </si>
  <si>
    <t>23:07:0102007:262</t>
  </si>
  <si>
    <t xml:space="preserve">Земельный участок под зданием администрации Нововеличковского сельского поселения </t>
  </si>
  <si>
    <t>Земельный участок под зданием (церковь)</t>
  </si>
  <si>
    <t>Решение Совета МО Др от 28.05.2014г. № 613-55/2, акт приема-передачи от 03.07.2014, Свидетельство о гос.регистрации 23-АМ № 911762 от 01.07.2014</t>
  </si>
  <si>
    <t>закон КК от 28.07.2006 г. № 1096-КЗ, закон КК от 04.05.2018 г. № 3784-КЗ, акт приема-передачи от 13.10.2006, регистрационная запись от 17.08.2018 № 23:07:0101024:74-23/031/2018-1</t>
  </si>
  <si>
    <t>закон КК от 28.07.2006 г. № 1096-КЗ, акт приема-передачи от 13.10.2006, Регистрационная запись 23:07:0101024:72-23/031/2018-1 от 27.08.2018</t>
  </si>
  <si>
    <t>НЗ000139</t>
  </si>
  <si>
    <t>Земельный участок, вид разрешенного использования «спорт»</t>
  </si>
  <si>
    <t>Краснодарский край, Динской район, пос. Найдорф, ул. Красная, 21В</t>
  </si>
  <si>
    <t>23:07:0103006:165</t>
  </si>
  <si>
    <t>196 230,35</t>
  </si>
  <si>
    <t>Постановление администрации МО ДР от 19.12.2018 № 2119, регистрационная запись 23:07:0103006:165-23/031/2019-1 от 24.01.2019</t>
  </si>
  <si>
    <t>НЗ000140</t>
  </si>
  <si>
    <t>Краснодарский край, Динской район, ст. Нововеличковская, ул. Братская, 23Б</t>
  </si>
  <si>
    <t>23:07:0101045:276</t>
  </si>
  <si>
    <t>244 616,50</t>
  </si>
  <si>
    <t>Постановление администрации МО ДР от 07.02.2019 № 188, регистрационная запись 23:07:0101045:276-23/031/2019-1 от 19.02.2019</t>
  </si>
  <si>
    <t>1096-КЗ от 28.07.2006 г., акт приема-передачи от 13.10.2006, регистрационная запись 23:07:0101045:38-23/031/2018-1 от 20.11.2018</t>
  </si>
  <si>
    <t>1096-КЗ от 28.07.2006 г., акт приема-передачи от 13.10.2006, регистрационная запись 23:07:0101045:28-23/031/2018-1 от 20.11.2018</t>
  </si>
  <si>
    <t>земли населенных пунктов; для эксплуатации кладбища № 2</t>
  </si>
  <si>
    <t>Земельный участок с видом разрешенного использования - для эксплуатации кладбища № 2</t>
  </si>
  <si>
    <t>353212, Краснодарский край, Динской район, ст. Нововеличковская, 40м на восток от пересечения ул. Степной и Таманской</t>
  </si>
  <si>
    <t>Земельный участок с видом разрешенного использования - ритуальная деятельность</t>
  </si>
  <si>
    <t>закон КК от 28.07.2006 г. № 1096-КЗ, акт приема-передачи от 13.10.2006, регистрационная запись 23:07:0104000:1085-23/031/2019-1 от 15.08.2019</t>
  </si>
  <si>
    <t>закон КК от 28.07.2006 г. № 1096-КЗ, акт приема-передачи от 13.10.2006, регистрационная запись 23:07:0101049:67-23/031/2019-1 от 23.08.2019</t>
  </si>
  <si>
    <t>НЗ000141</t>
  </si>
  <si>
    <t>НЗ000142</t>
  </si>
  <si>
    <t>НЗ000143</t>
  </si>
  <si>
    <t>Земельный участок, вид разрешенного использования - коммунальное использование</t>
  </si>
  <si>
    <t>Краснодарский край, Динской район, ст. Нововеличковская, ул. Южная, 1</t>
  </si>
  <si>
    <t>23:07:0104000:1334</t>
  </si>
  <si>
    <t>п. 3 ст. 3.1 Федерального закона 137-ФЗ от 25.01.2001, регистрационная запись 23:07:0104000:1334-23/031/2019-1 от 26.08.2019</t>
  </si>
  <si>
    <t>Земельный участок, вид разрешенного использования - трубопроводный транспорт</t>
  </si>
  <si>
    <t>Краснодарский край, Динской район, Нововеличковское сельское поселение, 1150 м к юго-западу от ст. Нововеличковской</t>
  </si>
  <si>
    <t>Земли промышленности, энергетики, транспорта, связи, радиовещания, телевидения, информатики, земли для обеспечения космиеской деятельности, земли обороны, безопасности и земли иного специального назначения</t>
  </si>
  <si>
    <t>23:07:0104009:37</t>
  </si>
  <si>
    <t>п. 3 ст. 3.1 Федерального закона 137-ФЗ от 25.01.2001, регистрационная запись 23:07:0104009:37-23/031/2019-1 от 16.08.2019</t>
  </si>
  <si>
    <t>Краснодарский край, Динской район, Нововеличковское сельское поселение, 1270 м к юго-западу от ст. Нововеличковской</t>
  </si>
  <si>
    <t>23:07:0104009:36</t>
  </si>
  <si>
    <t>п. 3 ст. 3.1 Федерального закона 137-ФЗ от 25.01.2001, регистрационная запись 23:07:0104009:36-23/031/2019-1 от 26.08.2019</t>
  </si>
  <si>
    <t>353212, Краснодарский край, Динской район, ст. Нововеличковская, ул. Красная, 40б</t>
  </si>
  <si>
    <t>НЗ000144</t>
  </si>
  <si>
    <t>НЗ000145</t>
  </si>
  <si>
    <t>Земельный участок, вид разрешенного использования - спорт</t>
  </si>
  <si>
    <t>Краснодарский край, Динской район, ст. Нововеличковская, ул. Красная, 40б</t>
  </si>
  <si>
    <t>земли населенных пунктов</t>
  </si>
  <si>
    <t>23:07:0101045:269</t>
  </si>
  <si>
    <t>Постановление администрации МО ДР от 08.08.2019 № 1584, регистрационная запись 23:07:0101045:269-23/031/2019-1 от 22.08.2019</t>
  </si>
  <si>
    <t>Земельный участок, вид разрешенного использования - детские игровые площадки, площадки отдыха, занятия физкультурой, хозяйственные площадки, площадки для выгула собак</t>
  </si>
  <si>
    <t>Краснодарский край, Динской район, ст. Нововеличковская, ул.Демьяна Бедного, 20г</t>
  </si>
  <si>
    <t>Земли населенных пунктов,</t>
  </si>
  <si>
    <t>23:07:0101045:261</t>
  </si>
  <si>
    <t>Постановление администрации МО ДР от 08.08.2019 № 1583, регистрационная запись 23:07:0101045:269-23/031/2019-1 от 22.08.2019</t>
  </si>
  <si>
    <t>0000640</t>
  </si>
  <si>
    <t>Решение Совета МО ДР от 27.02.2019 № 486-55/3, акт приема-передачи от 22.03.2019, Постановление от 04.09.2019 № 183</t>
  </si>
  <si>
    <t>решение Совета Нсп от 07.06.2011 г. № 171-17/2, регистрационная запись № 23:07:0101045:281-23/031/2019-1  от 30.08.2019</t>
  </si>
  <si>
    <t>23:07:0101045:281</t>
  </si>
  <si>
    <t>23:07:0101045:134</t>
  </si>
  <si>
    <t>23:07:0101048:179</t>
  </si>
  <si>
    <t>Дорога, в том числе:</t>
  </si>
  <si>
    <t>дорожное полотно - протяженность гравий 2,271 км</t>
  </si>
  <si>
    <t>тротуар - протяженность 2,351 км</t>
  </si>
  <si>
    <t xml:space="preserve">Дорога, в том числе: </t>
  </si>
  <si>
    <t>дорожное полотно - протяженность гравий 0,589 км</t>
  </si>
  <si>
    <t>тротуар - протяженность 0,166 км</t>
  </si>
  <si>
    <t>дорожное полотно - протяженность гравий 1,657 км</t>
  </si>
  <si>
    <t>тротуар - протяженность 0,939 км</t>
  </si>
  <si>
    <t>тротуар - протяженность 1,705 км</t>
  </si>
  <si>
    <t>тротуар - протяженность 3,705 км</t>
  </si>
  <si>
    <t>дорожное полотно - протяженность гравий 3,483 км</t>
  </si>
  <si>
    <t>тротуар - протяженность 3,483 км</t>
  </si>
  <si>
    <t>дорожное полотно - протяженность гравий 1,485 км, асфальтобетон 0,126</t>
  </si>
  <si>
    <t>тротуар - протяженность 1,608 км</t>
  </si>
  <si>
    <t>дорожное полотно - протяженность асфальтобетон 1,705 км</t>
  </si>
  <si>
    <t>дорожное полотно - протяженность гравий 3,675 км, асфальтобетон 0,030 км</t>
  </si>
  <si>
    <t>тротуар - протяженность 0,167 км</t>
  </si>
  <si>
    <t>дорожное полотно - протяженность гравий 1,358 км</t>
  </si>
  <si>
    <t>дорожное полотно - протяженность гравий 0,651 км, асфальтобетон 0,152 км</t>
  </si>
  <si>
    <t>тротуар - протяженность 0,803 км</t>
  </si>
  <si>
    <t>дорожное полотно - протяженность гравий 1,189 км, асфальтобетон 0,153 км</t>
  </si>
  <si>
    <t>тротуар - протяженность 1,342 км</t>
  </si>
  <si>
    <t>тротуар - протяженность 0,737 км</t>
  </si>
  <si>
    <t>дорожное полотно - протяженность  асфальтобетон 1,273 км</t>
  </si>
  <si>
    <t>тротуар - протяженность 1,268 км</t>
  </si>
  <si>
    <t>дорожное полотно - протяженность  гравий 0,790 км, асфальтобетон 0,845 км</t>
  </si>
  <si>
    <t>тротуар - протяженность 1,684 км</t>
  </si>
  <si>
    <t>дорожное полотно - протяженность гравий 1,638 км, асфальтобетон 0,750 км</t>
  </si>
  <si>
    <t>тротуар - протяженность 1,546 км</t>
  </si>
  <si>
    <t>дорожное полотно - протяженность гравий 0,794 км</t>
  </si>
  <si>
    <t>тротуар - протяженность 0,847 км</t>
  </si>
  <si>
    <t>353212, Краснодарский край. Динской район, ст. Нововеличковская, ул. Демьяна Бедного</t>
  </si>
  <si>
    <t>дорожное полотно - протяженность гравий 1,531 км, асфальтобетон 0,133 км</t>
  </si>
  <si>
    <t>дорожное полотно - протяженность гравий 1,329 км</t>
  </si>
  <si>
    <t>тротуар - протяженность 0,318 км</t>
  </si>
  <si>
    <t>дорожное полотно - протяженность асфальтобетон 1,602 км</t>
  </si>
  <si>
    <t>дорожное полотно - протяженность гравий 1,943 км, асфальтобетон 0,244 км</t>
  </si>
  <si>
    <t>дорожное полотно - протяженность асфальтобетон 1,099 км</t>
  </si>
  <si>
    <t>дорожное полотно - протяженность гравий 0,277 км, асфальтобетон 1,324 км</t>
  </si>
  <si>
    <t>тротуар - протяженность 1,304 км</t>
  </si>
  <si>
    <t>дорожное полотно - протяженность гравий 1,736 км</t>
  </si>
  <si>
    <t>тротуар - протяженность 1,736 км</t>
  </si>
  <si>
    <t>дорожное полотно - протяженность гравий 1,037 км</t>
  </si>
  <si>
    <t>тротуар - протяженность 1,037 км</t>
  </si>
  <si>
    <t>дорожное полотно - протяженность гравий 1,676 км</t>
  </si>
  <si>
    <t>тротуар - протяженность 1,676 км</t>
  </si>
  <si>
    <t>дорожное полотно - протяженность гравий 1,337 км</t>
  </si>
  <si>
    <t>тротуар - протяженность 1,337 км</t>
  </si>
  <si>
    <t>тротуар - протяженность 0,741 км</t>
  </si>
  <si>
    <t>дорожное полотно - протяженность гравий 0,604 км, асфальтобетон 0,084 км</t>
  </si>
  <si>
    <t>дорожное полотно - протяженность гравий 1,364 км</t>
  </si>
  <si>
    <t>тротуар - протяженность 1,364 км</t>
  </si>
  <si>
    <t>дорожное полотно - протяженность гравий 1,404 км</t>
  </si>
  <si>
    <t>тротуар - протяженность 1,404 км</t>
  </si>
  <si>
    <t>Дорога, в том числе: дорожное полотно - протяженность гравий 0,286 км, асфальтобетон 0,228 км</t>
  </si>
  <si>
    <t>дорожное полотно - протяженность гравий 0,649 км, асфальтобетон 0,021 км</t>
  </si>
  <si>
    <t>тротуар - протяженность 0,663 км</t>
  </si>
  <si>
    <t>дорожное полотно - протяженность асфальтобетон 0,783 км</t>
  </si>
  <si>
    <t>тротуар - протяженность 0,764 км</t>
  </si>
  <si>
    <t>дорожное полотно - протяженность гравий 1,687 км, асфальтобетон 0,127, грунт 0,009 км</t>
  </si>
  <si>
    <t>тротуар - протяженность 1,851 км</t>
  </si>
  <si>
    <t>тротуар - протяженность 4,116 км</t>
  </si>
  <si>
    <t>дорожное полотно - протяженность гравий 0,647 км, асфальтобетон 0,046 км</t>
  </si>
  <si>
    <t>тротуар - протяженность 0,696 км</t>
  </si>
  <si>
    <t>Дорога, в том числе: дорожное полотно - протяженность гравий 0,230 км</t>
  </si>
  <si>
    <t>дорожное полотно - протяженность гравий 0,273 км, асфальтобетон 0,155 км, грунт 0,157 км</t>
  </si>
  <si>
    <t>тротуар - протяженность 0,141 км</t>
  </si>
  <si>
    <t>Дорога, в том числе: дорожное полотно - протяженность асфальтобетон 0,211 км</t>
  </si>
  <si>
    <t>дорожное полотно - протяженность гравий 0,145 км, асфальтобетон 0,172 км</t>
  </si>
  <si>
    <t>тротуар - протяженность 0,110 км</t>
  </si>
  <si>
    <t>Дорога, в том числе: дорожное полотно - протяженность грунт 0,106 км</t>
  </si>
  <si>
    <t>Дорога, в том числе: дорожное полотно - протяженность грунт 0,350 км</t>
  </si>
  <si>
    <t>Дорога, в том числе: дорожное полотно - протяженность гравий 0,550 км, грунт 0,556 км</t>
  </si>
  <si>
    <t>дорожное полотно - протяженность гравий 0,406 км, асфальтобетон 0,115 км</t>
  </si>
  <si>
    <t>тротуар - протяженность 0,335 км</t>
  </si>
  <si>
    <t>дорожное полотно - протяженность гравий 0,335 км, асфальтобетон 0,152 км</t>
  </si>
  <si>
    <t>тротуар - протяженность 0,171 км</t>
  </si>
  <si>
    <t>дорожное полотно - протяженность асфальтобетон 0,806 км</t>
  </si>
  <si>
    <t>тротуар - протяженность 0,621 км</t>
  </si>
  <si>
    <t>Дорога, в том числе: дорожное полотно - протяженность грунт 0,736 км</t>
  </si>
  <si>
    <t>дорожное полотно - протяженность асфальтобетон 0,241 км</t>
  </si>
  <si>
    <t>Дорога, в том числе: дорожное полотно - протяженность гравий 0,134 км</t>
  </si>
  <si>
    <t>Дорога, в том числе: дорожное полотно - протяженность асфальтобетон 0,203 км, грунт 0,061 км</t>
  </si>
  <si>
    <t>Дорога, в том числе: дорожное полотно - протяженность гравий 0,103 км, грунт 0,062 км</t>
  </si>
  <si>
    <t>Дорога, в том числе: дорожное полотно - протяженность асфальтобетон 0,163 км, грунт 0,067 км</t>
  </si>
  <si>
    <t>Дорога, в том числе: дорожное полотно - протяженность гравий 0,133 км, асфальтобетон 0,324 км</t>
  </si>
  <si>
    <t>Пешеходная дорожка, расположенная вдоль ул. Школьная 0,100 км</t>
  </si>
  <si>
    <t>Пешеходная дорожка вдоль ул. Красной 0,030 км</t>
  </si>
  <si>
    <t xml:space="preserve">Дом Культуры                                                            ст. Воронцовской, инв. № 410112000000001                 </t>
  </si>
  <si>
    <t>решение Совета Нсп от 07.06.2011 г. № 171-17/1, регистрационная запись № 23:07:0101045:283-23/031/2019-1  от 28.11.2019</t>
  </si>
  <si>
    <t>23:07:0101045:283</t>
  </si>
  <si>
    <t>Оперативное Управление МБУ "Культура" пост № 676 от 01.11.2012</t>
  </si>
  <si>
    <t>OPEL ANTARA, идентификационный номер (VIN) XUFLA63P09A001386, год выпуска 2008, № двигателя 10HMC-H080710418, шасси (рама) отсутствует, государственный номер С111УУ 23, цвет кузова черный, тип ТС универсал, инв.номер 110134000000063</t>
  </si>
  <si>
    <t>Основные средства, подразделение "АУП"</t>
  </si>
  <si>
    <t>Основные средства, подразделение "Производственный персонал"</t>
  </si>
  <si>
    <t>Основные средства, подразделение "Теплоснабжение"</t>
  </si>
  <si>
    <t>Основные средства, подразделение "Водоснабжение"</t>
  </si>
  <si>
    <t>Автомобиль LADA 210740, легковой, 2008 года изготовления, идентификационный номер XTA21074082752611, модель 21067, № двигателя 9067155, шасси (рама) от-сутствует, кузов № XTA21074082752611, инв.номер 000000000000001</t>
  </si>
  <si>
    <t>Автомобиль KIA SPEKTRA; год выпуска 2007, легковой(FB2272);кузов №XWKFB227270059886;двигатель S6D152607; шасси отсутствует; цвет - алмазное серебро, инв.номер 110105000000001</t>
  </si>
  <si>
    <t>0000867</t>
  </si>
  <si>
    <t>Стелы (2 шт)</t>
  </si>
  <si>
    <t>решение Совета НСП ДР от 07.06.2011 г. № 170-17/1</t>
  </si>
  <si>
    <t>Скейт-площадка, 2019 г.</t>
  </si>
  <si>
    <t>353212, Краснодарский край, Динской район, ст. Нововеличковская, ул. Красная, 55Г</t>
  </si>
  <si>
    <t>решение Совета НСП от 19.12.2019 г. № 25-6/4</t>
  </si>
  <si>
    <t>Ограждение территории стадиона</t>
  </si>
  <si>
    <t>353212, Краснодарский край, Динской район, ст. Нововеличковская, ул. Свердлова, 30А</t>
  </si>
  <si>
    <t>автобус для маршрутных перевозок ГАЗ – 322132, год выпуска 2002, регистрационный знак С546ЕТ, идентификационный номер ХТН32213220286502, модель двигателя 40630А, номер двигателя 23105070, кузов номер 32210020119921, цвет кузова снежно белый, мощность двигателя 72,1 кВт, тип двигателя бензиновый</t>
  </si>
  <si>
    <t>акт приема-передачи муниципального имущества закрепляемого НСП ДР за адм НСП ДР по состоянию на 01.01.2008 от 26.01.2008 г. ,                     постановление адм НСП ДР от 27.03.2020 № 61</t>
  </si>
  <si>
    <t>0000006</t>
  </si>
  <si>
    <t>Земельный участок, вид разрешенного использования - для размещения административных зданий</t>
  </si>
  <si>
    <t>НЗ000146</t>
  </si>
  <si>
    <t>Земельный участок, вид разрешенного использования - обеспечение занятий спортом в помещениях</t>
  </si>
  <si>
    <t>Краснодарский край, Российская Федерация, Динской муниципальный район, Нововеличковское сельское поселение, ст. Нововеличковская, ул. Бежко, 11/1</t>
  </si>
  <si>
    <t>23:07:0101045:284</t>
  </si>
  <si>
    <t>НЗ000147</t>
  </si>
  <si>
    <t>Краснодарский край, Динской район, поселок Дальний, улица Центральная, 2Б</t>
  </si>
  <si>
    <t>23:07:1201001:148</t>
  </si>
  <si>
    <t>6 232 783,2</t>
  </si>
  <si>
    <t>Решение Совета МО Др от 28.05.2014г. № 613-55/2, акт приема-передачи от 04.06.2014, Постановление адм. НСП от 23.07.2014 №298, выдел ЗУ из Бежко, 11Б, регистрационная запись № 23:07:0101045:284-23/031/2020-1 от 02.03.2020</t>
  </si>
  <si>
    <t>Постановление администрации муниципального образования Динской район от 18.03.2020 № 391, регистрационная запись 23:07:1201001:148-23/031/2020-1 от 01.04.2020</t>
  </si>
  <si>
    <t>Решение Совета МО Др от 28.05.2014г. № 613-55/2, акт приема-передачи от 04.06.2014, Постановление адм. НСП от 23.07.2014 №298, выдел ЗУ - Бежко, 11/1, регистрационная запись № 23-23-31/053/2014-141 от 01.07.2014</t>
  </si>
  <si>
    <t>НЗ000148</t>
  </si>
  <si>
    <t>Автомобильная дорога Нововеличковская-Воронцовская, протяженность-1220м: асфальтобетон-0,485 км, черный гравий-0,735 км</t>
  </si>
  <si>
    <t>дорожное полотно - протяженность гравий 0,804 км, асфальтобетон 3,015 км, грунт 0,578 км</t>
  </si>
  <si>
    <t>Краснодарский край, Динской район, ст-ца Нововеличковская, ул. Красная, 55г</t>
  </si>
  <si>
    <t>Площадка для остановки, 2шт (40 м)</t>
  </si>
  <si>
    <t>23:07:0000000:3809</t>
  </si>
  <si>
    <t>23:07:0101009:107</t>
  </si>
  <si>
    <t>353212, Краснодарский край, Динской район, ст. Нововеличковская, ул. Южная, 1</t>
  </si>
  <si>
    <t xml:space="preserve">353212, Краснодарский край, Динской район, ст. Нововеличковская, ул. Красная, 55 </t>
  </si>
  <si>
    <t>23:07:0101045:162</t>
  </si>
  <si>
    <t>35 233 801,04</t>
  </si>
  <si>
    <t>23:07:0102009:120</t>
  </si>
  <si>
    <t>323 017,95</t>
  </si>
  <si>
    <t>23:07:0102009:121</t>
  </si>
  <si>
    <t>19 368,47</t>
  </si>
  <si>
    <t>Земельный участок, вид разрешенного использования - коммунальное обслуживание</t>
  </si>
  <si>
    <t>Краснодарский край, Динской муниципальный район, Нововеличковское сельское поселение, ст. Воронцовская, ул. Пушкина, 19А</t>
  </si>
  <si>
    <t>НЗ000149</t>
  </si>
  <si>
    <t>Земельный участок, вид разрешенного использования - для эксплуатации дома культуры, под иными объектами специального назначения</t>
  </si>
  <si>
    <t xml:space="preserve">Краснодарский край, Динской район, ст. Нововеличковская, ул. Красная, 55 </t>
  </si>
  <si>
    <t>23:07:0101045:149</t>
  </si>
  <si>
    <t>п. 3 ст. 3.1 Федерального закона 137-ФЗ от 25.01.2001, выписка из реестра муниципальной собтвенности № 1803 от 17.08.2020,  регистрационная запись 23:07:0101045:149-23/247/2020-1 от 25.08.2020,               постановление адм НСП ДР 165 от 31.08.2020</t>
  </si>
  <si>
    <t>Решение Совета МОДР от 05.08.2020 № 698-76/3, акт приема-передачи от 17.08.2020, регистрационная запись 23:07:0102009:121-23/247/2020-3 от 28.08.2020,                                                                        пост адм НСП ДР 151 от 19.08.2020</t>
  </si>
  <si>
    <t>решение Совета МОДР от 05.08.2020 № 698-76/3, акт приема-передачи от 17.08.2020, регистрационная запись 23:07:0102009:120-23/247/2020-3 от 28.08.2020,                                           пост адм НСП ДР 151 от 19.08.2020</t>
  </si>
  <si>
    <t>закон КК от 28.07.2006 г. № 1096-КЗ, закон КК от 04.05.2018 г. № 3784-КЗ, акт приема-передачи от 13.10.2006, Регистрационная запись 23:07:0000000:3809-23/247/2020-1 от 30.08.2020</t>
  </si>
  <si>
    <t>23:07:0101045:595</t>
  </si>
  <si>
    <t>23:07:0104000:2015</t>
  </si>
  <si>
    <t>23:07:0101024:446</t>
  </si>
  <si>
    <t>23:07:0101009:420</t>
  </si>
  <si>
    <t>23:07:0104000:2014</t>
  </si>
  <si>
    <t>23:07:0000000:3821</t>
  </si>
  <si>
    <t>закон КК от 28.07.2006 г. № 1096-КЗ, акт приема-передачи от 13.10.2006, регистрационная запись 23:07:0101045:595-23/247/2020-1 от 14.09.2020</t>
  </si>
  <si>
    <t>закон КК от 28.07.2006 г. № 1096-КЗ, акт приема-передачи от 13.10.2006, регистрационная запись 23:07:0101009:420-23/247/2020-1 от 10.09.2020</t>
  </si>
  <si>
    <t>закон КК от 28.07.2006 г. № 1096-КЗ, акт приема-передачи от 13.10.2006, регистрационная запись 23:07:0104000:2014-23/247/2020-1 от 13.09.2020</t>
  </si>
  <si>
    <t>23:07:0101009:421</t>
  </si>
  <si>
    <t>закон КК от 28.07.2006 г. № 1096-КЗ, акт приема-передачи от 13.10.2006, регистрационная запись 23:07:0104000:2015-23/247/2020-1 от 14.09.2020</t>
  </si>
  <si>
    <t>23:07:0104000:2016</t>
  </si>
  <si>
    <t>23:07:0104000:2017</t>
  </si>
  <si>
    <t>постановление № 65 от 01.04.2010 (Опер.управл ОДА НСП)</t>
  </si>
  <si>
    <t xml:space="preserve">закон КК от 28.07.2006 г. № 1096-КЗ, акт приема-передачи от 13.10.2006, регистрационная запись № 23:07:0000000:3821-23/247/2020-1 от 21.09.2020 </t>
  </si>
  <si>
    <t>закон КК от 28.07.2006 г. № 1096-КЗ, акт приема-передачи от 13.10.2006, регистрационная запись 23:07:0104000:2016-23/247/2020-1 от 24.09.2020</t>
  </si>
  <si>
    <t>закон КК от 28.07.2006 г. № 1096-КЗ, акт приема-передачи от 13.10.2006, регистрационная запись 23:07:0101024:446-23/247/2020-1 от 25.09.2020</t>
  </si>
  <si>
    <t>закон КК от 28.07.2006 г. № 1096-КЗ, акт приема-передачи от 13.10.2006, регистрационная запись 23:07:0101009:421-23/247/2020-1 от 24.09.2020</t>
  </si>
  <si>
    <t>закон КК от 28.07.2006 г. № 1096-КЗ, акт приема-передачи от 13.10.2006, регистрационная запись 23:07:0104000:2017-23/247/2020-1 от 29.09.2020</t>
  </si>
  <si>
    <t>Здание нежилое, здание хлораторной 1992 г.постройки, инв. № 0100</t>
  </si>
  <si>
    <t>Здание нежилое, 1992 г.постройки инв. № 0099</t>
  </si>
  <si>
    <t>Здание нежилое, здание насосной, 1992 г.постройки, инв. № 0028</t>
  </si>
  <si>
    <t>Здание нежилое, 1983 г.постройки, инв. № 000000038</t>
  </si>
  <si>
    <t>Сооружение, Башня водонапорная (Рожновского)           6469, инв. № 0097, 1982 год постройки</t>
  </si>
  <si>
    <t>Сооружение, Башня водонапорная (Рожновского)                  2751, инв. № 0096, 1961 год постройки</t>
  </si>
  <si>
    <t>Сооружение, Башня водонапорная (Рожновского)           21049, инв. № 0094, 1982 год постройки</t>
  </si>
  <si>
    <t>Краснодарский край, Динской район, ст. Нововеличковская, ул. Таманская, 1в</t>
  </si>
  <si>
    <t>Сооружение, хоз.питьевое назначение, Артезианская скважина № 5028,  инв. № 000000305, 1975 год постройки</t>
  </si>
  <si>
    <t>Здание нежилое, инв. № 0009, 1981 г.постройки</t>
  </si>
  <si>
    <t>Сооружение, Башня водонапорная (Рожновского)           1153, инв. № 0010, 1982 год постройки</t>
  </si>
  <si>
    <t>Сооружение, Артезианская скважина № 2297, инв. № 0006, 1968 год постройки</t>
  </si>
  <si>
    <t>Краснодарский край, Динской район, ст. Нововеличковская, парк</t>
  </si>
  <si>
    <t>Водопровод, 1968 года постройки,  инв. № 0004</t>
  </si>
  <si>
    <t>Наружная сеть водопровода, 1961 года постройки,  инв. № 0113</t>
  </si>
  <si>
    <t xml:space="preserve">35321, Краснодарский край, Динской район, 
ст. Воронцовская 
</t>
  </si>
  <si>
    <t>Водопровод, 1995 года постройки,  инв. № 0117</t>
  </si>
  <si>
    <t>Водопровод, 1995 года постройки,  инв. № 0129</t>
  </si>
  <si>
    <t>Сооружение, Артезианская скважина в поле                 № 7613  поле 1 подъем,  инв. № 000000059, 1991 год постройки</t>
  </si>
  <si>
    <t>Краснодарский край, Динской район, Нововеличковское сельское поселение, 1270 м к юго-западу от ст. Нововеличковская</t>
  </si>
  <si>
    <t>Сооружение, Артезианская скважина в поле № 7612 поле 1 подъем,  инв. № 000000060, 1992 год постройки</t>
  </si>
  <si>
    <t>Краснодарский край, Динской район, Нововеличковское сельское поселение, 1150 м к юго-западу от ст. Нововеличковская</t>
  </si>
  <si>
    <t>Сооружение, Артезианская скважина в поле № 7615 поле 1 подъем,  инв. № 000000061, 1992 год постройки</t>
  </si>
  <si>
    <t>Сооружение, Артезианская скважина в поле № 7614 поле 1 подъем,  инв. № 000000062, 1992 год постройки</t>
  </si>
  <si>
    <t>Сооружение, Артезианская скважина в поле № 7611 поле 1 подъем,  инв. № 000000063, 1992 год постройки</t>
  </si>
  <si>
    <t>Сооружение, Артезианская скважина 6469 ст.Воронцовской,  инв. № 000000064, 1982 год постройки</t>
  </si>
  <si>
    <t>Краснодарский край, Динской район, ст.Воронцовская</t>
  </si>
  <si>
    <t>Сооружение, Артезианская скважина № 2751 ст.Воронцовской,  инв. № 000000065, 1961 год постройки</t>
  </si>
  <si>
    <t>Краснодарский край, Динской район, ст.Воронцовская, ул. Колхозная, 13б</t>
  </si>
  <si>
    <t>Сооружение, Артезианская скважина № 21049 пос.Найдорф (холодильник),  инв. № 000000066, 1982 год постройки</t>
  </si>
  <si>
    <t>Краснодарский край, Динской район, пос. Найдорф, пер. Земляничный, 4</t>
  </si>
  <si>
    <t>Сооружение, Артезианская скважина 1153 (мощностью 500 куб.м./сут.), инв. № 000000306, 1981 год постройки</t>
  </si>
  <si>
    <t>Краснодарский край, Динской район, пос. Найдорф, ул. Земляничная, 21</t>
  </si>
  <si>
    <t>Теплотрасса котельной № 34, инв. № 000000359</t>
  </si>
  <si>
    <t>2591 м</t>
  </si>
  <si>
    <t>353212 Краснодарский край, Динской район, ст. Нововеличковская</t>
  </si>
  <si>
    <t>Россия, Краснодарский край, Динской район, ст. Нововеличковская, ул. Братская, 10г</t>
  </si>
  <si>
    <t>Здание нежилое, Блочно-модульная котельная</t>
  </si>
  <si>
    <t>российская Федерация,  Краснодарский край, Динской район,                                         ст. Воронцовская,                                             ул. Пушкина, 19А</t>
  </si>
  <si>
    <t>НЗ000150</t>
  </si>
  <si>
    <t>Земельный участок, коммунальное обслуживание</t>
  </si>
  <si>
    <t>Краснодарский край, Динской район, ст. Нововеличковская, ул. Братская, 10Г</t>
  </si>
  <si>
    <t>23:07:0101045:282</t>
  </si>
  <si>
    <t>регистрационная запись 23:07:0101045:282-23/031/2020-1 от 20.01.2020</t>
  </si>
  <si>
    <t>23:07:0000000:3877</t>
  </si>
  <si>
    <t>23:07:0101032:545</t>
  </si>
  <si>
    <t>23:07:0000000:3871</t>
  </si>
  <si>
    <t>закон КК от 28.07.2006 г. № 1096-КЗ, акт приема-передачи от 13.10.2006, регистрационная запись 23:07:0000000:3871-23/247/2020-1 от 06.11.2020</t>
  </si>
  <si>
    <t>23:07:0000000:3878</t>
  </si>
  <si>
    <t>23:07:0000000:3869</t>
  </si>
  <si>
    <t>закон КК от 28.07.2006 г. № 1096-КЗ, акт приема-передачи от 13.10.2006, регистрационная запись 23:07:0000000:3869-23/247/2020-1 от 05.11.2020</t>
  </si>
  <si>
    <t>23:07:0000000:3872</t>
  </si>
  <si>
    <t>закон КК от 28.07.2006 г. № 1096-КЗ, акт приема-передачи от 13.10.2006, регистрационная запись 23:07:0000000:3872-23/247/2020-1 от 10.11.2020</t>
  </si>
  <si>
    <t>Договор пожертвования от 29.09.2020, акт приема-передачи от 29.09.2020, Постановление от 29.09.2020 № 194</t>
  </si>
  <si>
    <t>Садовый трактор – газонокосилка с сиденьем husqvarna tс – 138, производитель двигателя Briggs &amp; Stratton, модель двигателя Husqvarna Series, номинальная мощность на рабочих оборотах 8,6 кВт @ 2600 об./мин, генератор 5&amp;3 A, напряжение/емкость аккумулятора 12 В/14 А-ч, тип топлива – бензин, объем топливного бака 5,7 л</t>
  </si>
  <si>
    <t>закон КК от 28.07.2006 г. № 1096-КЗ, акт приема-передачи от 13.10.2006, регистрационная запись 23:07:0000000:3877-23/247/2020-1 от 20.11.2020</t>
  </si>
  <si>
    <t>закон КК от 28.07.2006 г. № 1096-КЗ, акт приема-передачи от 13.10.2006, регистрационная запись 23:07:0101032:545-23/247/2020-1 от 23.11.2020</t>
  </si>
  <si>
    <t>закон КК от 28.07.2006 г. № 1096-КЗ, акт приема-передачи от 13.10.2006, регистрационная запись 23:07:0000000:3878-23/247/2020-1 от 23.11.2020</t>
  </si>
  <si>
    <t xml:space="preserve">Здание нежилое, здание хлораторной, 1992 г.постройки, в том числе:                       </t>
  </si>
  <si>
    <t>Ограждение территории водозабора+ворота</t>
  </si>
  <si>
    <t>Сооружение, резервуар, 1992 г.постройки ,  инв. № 00026</t>
  </si>
  <si>
    <t xml:space="preserve">Сооружение, резервуар, 1992 г.постройки ,  инв. № 00027 </t>
  </si>
  <si>
    <t>Здание нежилое, инв. № 0003, 1968 г.постройки, в том числе:</t>
  </si>
  <si>
    <t>Водопровод, 1981 года постройки,  инв. № 0002</t>
  </si>
  <si>
    <t>Договор безвозмездного пользования недвиж. имуществом № 4 от 23.12.2019 (01.01.20-31.12.29) Казачество</t>
  </si>
  <si>
    <t>Договор аренды № 1 от 09.01.2019 (01.01.19-30.11.19) АО "Почта России" (УФПС КК - филиал ФГУП "Почта России"), Договор безвозмездного пользования недвиж. имуществом № 3 от 23.12.2019 (01.01.20-31.12.24) Казачество</t>
  </si>
  <si>
    <t>01.01.2019, 23.12.2019</t>
  </si>
  <si>
    <t>08.01.2018, 23.12.2019</t>
  </si>
  <si>
    <t>МК от 04.08.2020, регистрационная запись 23:07:0101045:162-23/247/2020-2 от 11.08.2020,                                    пост адм НСП ДР 150 от 19.08.2020</t>
  </si>
  <si>
    <t>Решение Совета НСП № 78-21/4 от 21.09.2020 (Опер. Управл)</t>
  </si>
  <si>
    <t>искусственное дорожное сооружение, для обеспечения движения транспортных средств, пешеходов, животных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</si>
  <si>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Таманская через реку Понура»</t>
  </si>
  <si>
    <t>техническое заключение ГБУ КК «Крайтехинвентаризация – Краевое БТИ» по Динскому району                       № 97Ю/19-29, объект исследования: «Сооружение, расположенное на дороге местного назначения по ул. Шевченко через реку Понура»</t>
  </si>
  <si>
    <t>0000641</t>
  </si>
  <si>
    <t>гравий</t>
  </si>
  <si>
    <t>асфальт</t>
  </si>
  <si>
    <t>грунт</t>
  </si>
  <si>
    <t>23:07:0101006:95</t>
  </si>
  <si>
    <t>23:07:0101026:129</t>
  </si>
  <si>
    <t>353212, Краснодарский край, Динской район, ст. Нововеличковская ул. Садовая, 1Б</t>
  </si>
  <si>
    <t>О0000643</t>
  </si>
  <si>
    <t>Стойка поворотная, инв. Номер 410138000000004</t>
  </si>
  <si>
    <t>постановление АНСП от 01.03.2021 г. № 64</t>
  </si>
  <si>
    <t>О0000644</t>
  </si>
  <si>
    <t>Стойка поворотная, инв. Номер 410138000000005</t>
  </si>
  <si>
    <t>0000642</t>
  </si>
  <si>
    <t>Памятный знак "Труженикам тыла. Детям войны"</t>
  </si>
  <si>
    <t>Краснодарский край, Динской район, ст. Нововеличковская, ул. Красная, 55</t>
  </si>
  <si>
    <t>ПБП церковвь                          пост. адм от 27.06.1994 № 550-П, св-во от 04.09.2008 серия 23-АЕ № 152120</t>
  </si>
  <si>
    <t>ПБП МУП ЖКХ Нововеличковской                                         Постановление администрации НСП от 20.09.2018 № 213</t>
  </si>
  <si>
    <t>ПБП МУП ЖКХ Нововеличковской      постановление от 27.09.2018 № 222</t>
  </si>
  <si>
    <t>ПБП МУП ЖКХ Нововеличковской                                  постановление администрации НСП от 20.09.2018 № 213</t>
  </si>
  <si>
    <t>ПБП МБУ "Культура" постановление от 01.02.18 № 24, регистрационная запись от 08.02.2018 № 23:07:0102008:50-23/031/2018-1</t>
  </si>
  <si>
    <t>ПБП администрация Постановление от 21.04.2015 № 195</t>
  </si>
  <si>
    <t>ПБП администрация           постановление от 04.04.2016 № 175</t>
  </si>
  <si>
    <t>ПБП администрация</t>
  </si>
  <si>
    <t>ПБП ОДА НСП                  постановление от 29.22.2018 № 331</t>
  </si>
  <si>
    <t>О0000645</t>
  </si>
  <si>
    <t>пъедестал для награждения "Матрешка"</t>
  </si>
  <si>
    <t>0000646</t>
  </si>
  <si>
    <t>ШЕВРОЛЕ НИВА 212300-55, регистрационный знак Р875МВ193, тип ТС легковой универсал, категория В/М1, год выпуска 2018, модель, № двигателя 2123 0964932, кузов                                  № Х9L212300K0677545, цвет кузова светло-серебристый металлик, мощность двигателя, л.с. (кВт) 79,6 (58,5), разрешенная максимальная масса, кг 1860, масса без нагрузки, кг 1410</t>
  </si>
  <si>
    <t>договор купли-продажи автомобиля с пробегом от 12.02.2021, ТН от 02.03.2021 № КаП0001342, Постановление от 30.03.2021 № 87</t>
  </si>
  <si>
    <t>Дом Культуры</t>
  </si>
  <si>
    <t>НЗ000151</t>
  </si>
  <si>
    <t>Краснодарский край, Динской район, ст. Нововеличковская, ул. Бежко, 11В</t>
  </si>
  <si>
    <t>23:07:0101045:267</t>
  </si>
  <si>
    <t>133 645</t>
  </si>
  <si>
    <t>Постановление администрации МО ДР от 30.07.2021 № 1251, регистрационная запись 23:07:0101045:267-23/247/2021-8 от 20.08.2021</t>
  </si>
  <si>
    <t>НЗ000152</t>
  </si>
  <si>
    <t>РФ, Краснодарский край, Динской муниципальный район, Нововеличковское селькое поселение, ст. Воронцовская, ул. Пушкина, земельный участок 20В</t>
  </si>
  <si>
    <t>44 487,65</t>
  </si>
  <si>
    <t>Постановление администрации МО ДР от 20.08.2021 № 1410, регистрационная запись 23:07:0102008:406-23/247/2021-1 от 02.09.2021</t>
  </si>
  <si>
    <t>НЗ000153</t>
  </si>
  <si>
    <t>Земельный участок, парки культуры и отдыха</t>
  </si>
  <si>
    <t>РФ, Краснодарский край, Динской муниципальный район, Нововеличковское селькое поселение, ст. Нововеличковская, ул. Красная, земельный участок 28А</t>
  </si>
  <si>
    <t>23:07:0000000:4055</t>
  </si>
  <si>
    <t>495 494,35</t>
  </si>
  <si>
    <t>Постановление администрации МО ДР от 07.09.2021 № 1514, регистрационная запись 23:07:0000000:4055-23/247/2021-1 от 15.09.2021</t>
  </si>
  <si>
    <t>Здание нежилое, Модульная котельная 200кВт:блок модуль,сети теплоснабжения 40м,сети водоснабжения 20м,сети самотечной конализации 3м,линия электропередач-30м,сети газоснабжения-53,5м, инв. № 000000379</t>
  </si>
  <si>
    <t>постановление № 501  от 03.08.2012 (Опер управл 23:07:0101045:137-23/031/2017-1  от 17.11.2017)                              Договор БП № 3 от 20.10.2017 (ГАУ КК "МФЦ КК"</t>
  </si>
  <si>
    <t>Многофункциональная комплексная спортивно-игровая площадка с зоной воркаута в пос. Найдорф</t>
  </si>
  <si>
    <t>353216, РФ, Краснодарский край, Динской район, пос. Найдорф, ул. Красная, 21В</t>
  </si>
  <si>
    <t>решение Совета НСП от 28.09.2021 № 143-36/4</t>
  </si>
  <si>
    <t>НС0000010</t>
  </si>
  <si>
    <t>НС0000030</t>
  </si>
  <si>
    <t>НС0000050</t>
  </si>
  <si>
    <t>НС0000060</t>
  </si>
  <si>
    <t>НС0000070</t>
  </si>
  <si>
    <t>НС0000022</t>
  </si>
  <si>
    <t>НС0000001</t>
  </si>
  <si>
    <t>НС0000016</t>
  </si>
  <si>
    <t>НЗ0000002</t>
  </si>
  <si>
    <t>НС0000017</t>
  </si>
  <si>
    <t>НС0000018</t>
  </si>
  <si>
    <t>НС0000025</t>
  </si>
  <si>
    <t>НС0000026</t>
  </si>
  <si>
    <t>НС0000003</t>
  </si>
  <si>
    <t>НС0000004</t>
  </si>
  <si>
    <t>НС0000005</t>
  </si>
  <si>
    <t>НС0000006</t>
  </si>
  <si>
    <t>НС0000007</t>
  </si>
  <si>
    <t>Н0000008</t>
  </si>
  <si>
    <t>НС0000009</t>
  </si>
  <si>
    <t>Н0000011</t>
  </si>
  <si>
    <t>НС0000012</t>
  </si>
  <si>
    <t>НС0000013</t>
  </si>
  <si>
    <t>НС0000014</t>
  </si>
  <si>
    <t>НС0000015</t>
  </si>
  <si>
    <t>НС0000024</t>
  </si>
  <si>
    <t>НС0000023</t>
  </si>
  <si>
    <t>НЗ0000027</t>
  </si>
  <si>
    <t>НЗ0000028</t>
  </si>
  <si>
    <t>НС0000029</t>
  </si>
  <si>
    <t>НЗ0000031</t>
  </si>
  <si>
    <t>НС0000019</t>
  </si>
  <si>
    <t>НС0000020</t>
  </si>
  <si>
    <t>НС0000021</t>
  </si>
  <si>
    <t>НС0000032</t>
  </si>
  <si>
    <t>НС0000033</t>
  </si>
  <si>
    <t>НС0000034</t>
  </si>
  <si>
    <t>НС0000035</t>
  </si>
  <si>
    <t>НС0000104</t>
  </si>
  <si>
    <t>НС0000105</t>
  </si>
  <si>
    <t>НЗ0000106</t>
  </si>
  <si>
    <t>НС0000085</t>
  </si>
  <si>
    <t>НЗ0000086</t>
  </si>
  <si>
    <t>НС0000088</t>
  </si>
  <si>
    <t>НЗ0000098</t>
  </si>
  <si>
    <t>НС0000101</t>
  </si>
  <si>
    <t>НЗ0000102</t>
  </si>
  <si>
    <t>НЗ0000108</t>
  </si>
  <si>
    <t>НС0000093</t>
  </si>
  <si>
    <t>НЗ0000036</t>
  </si>
  <si>
    <t>НЗ0000037</t>
  </si>
  <si>
    <t>НЗ0000038</t>
  </si>
  <si>
    <t>НЗ0000042</t>
  </si>
  <si>
    <t>НЗ0000065</t>
  </si>
  <si>
    <t>НЗ0000081</t>
  </si>
  <si>
    <t>НС0000082</t>
  </si>
  <si>
    <t>НЗ0000091</t>
  </si>
  <si>
    <t>НЗ0000039</t>
  </si>
  <si>
    <t>НЗ0000040</t>
  </si>
  <si>
    <t>НС0000041</t>
  </si>
  <si>
    <t>НЗ0000043</t>
  </si>
  <si>
    <t>НЗ0000044</t>
  </si>
  <si>
    <t>НЗ0000045</t>
  </si>
  <si>
    <t>НЗ0000046</t>
  </si>
  <si>
    <t>НС0000047</t>
  </si>
  <si>
    <t>НС0000051</t>
  </si>
  <si>
    <t xml:space="preserve">НС0000048    </t>
  </si>
  <si>
    <t>НС0000049</t>
  </si>
  <si>
    <t>НЗ0000052</t>
  </si>
  <si>
    <t>НЗ0000053</t>
  </si>
  <si>
    <t>НС0000054</t>
  </si>
  <si>
    <t>НС0000055</t>
  </si>
  <si>
    <t>НС0000056</t>
  </si>
  <si>
    <t>НС0000057</t>
  </si>
  <si>
    <t>НЗ0000061</t>
  </si>
  <si>
    <t>НЗ0000062</t>
  </si>
  <si>
    <t>НС0000058</t>
  </si>
  <si>
    <t>НС0000059</t>
  </si>
  <si>
    <t>НС0000063</t>
  </si>
  <si>
    <t>НС0000064</t>
  </si>
  <si>
    <t>НС0000066</t>
  </si>
  <si>
    <t>НС0000067</t>
  </si>
  <si>
    <t>НС0000068</t>
  </si>
  <si>
    <t>НС0000069</t>
  </si>
  <si>
    <t>НС0000071</t>
  </si>
  <si>
    <t>НС0000072</t>
  </si>
  <si>
    <t>НС0000073</t>
  </si>
  <si>
    <t>НС0000074</t>
  </si>
  <si>
    <t>НС0000075</t>
  </si>
  <si>
    <t>НС0000076</t>
  </si>
  <si>
    <t>НС0000077</t>
  </si>
  <si>
    <t>НС0000078</t>
  </si>
  <si>
    <t>НС0000079</t>
  </si>
  <si>
    <t>НС0000080</t>
  </si>
  <si>
    <t>НС0000083</t>
  </si>
  <si>
    <t>НС0000084</t>
  </si>
  <si>
    <t>НЗ0000090</t>
  </si>
  <si>
    <t>НЗ0000094</t>
  </si>
  <si>
    <t>НЗ0000107</t>
  </si>
  <si>
    <t>НС0000109</t>
  </si>
  <si>
    <t>Воркаут площадка</t>
  </si>
  <si>
    <t>РФ, Краснодарский край, Динской район, ст. Нововеличковская, ул. Красная, 55Г</t>
  </si>
  <si>
    <t>пост. адм НСП от 27.12.2021 № 395, акт приемки выполненных работ № 1 от 30.11.2021</t>
  </si>
  <si>
    <t>НС0000110</t>
  </si>
  <si>
    <t>Детская игровая площадка</t>
  </si>
  <si>
    <t>пост. адм НСП от 27.12.2021 № 395, акт приемки выполненных работ № 2 от 21.12.2021</t>
  </si>
  <si>
    <t>Земельный участок, благоустройство территории (братская могила "Скорбящая мать")</t>
  </si>
  <si>
    <t>НЗ000154</t>
  </si>
  <si>
    <t>23:07:0102008:91</t>
  </si>
  <si>
    <t>257 079,85</t>
  </si>
  <si>
    <t>Договор безвозмездной передачи ЗУ от 25.10.2021, решение Совета НСП от 28.10.2021 № 147-37/4, регистрационная запись 23:07:0102008:91-23/247/2021-3 от 02.12.2021</t>
  </si>
  <si>
    <t>О0000647</t>
  </si>
  <si>
    <t>О0000648</t>
  </si>
  <si>
    <t>ворота футбольные переносные 5х2 м (1 пара)</t>
  </si>
  <si>
    <t>Краснодарский край, Динской район, ст. Нововеличковская, ул. Красная, 40Б</t>
  </si>
  <si>
    <t>Разметчик футбольного поля TANO "латексного типа"</t>
  </si>
  <si>
    <t>постановление АНСП от 08.12.2021 № 364, Товарная накладная Э66 от 01.11.2021</t>
  </si>
  <si>
    <t>23:07:0102008:406</t>
  </si>
  <si>
    <t>ПБП МБУ Культура постановление от 05.07.21 № 188</t>
  </si>
  <si>
    <t>Решение Совета НСП ДР от 28.01.2021 № 111-27/4, постановление адм НСП от 10.02.2021 № 38 "О реорганизации МБУ...", Договор о присоединении от 10.02.2021; постановления от 01.07.2021 № 181, № 182 о передаче имущества; ЗАВЕРШЕНИЕ РЕОРГАНИЗАЦИИ 30.09.2021 г.</t>
  </si>
  <si>
    <t>Свидетельство о гос.регистрации 23-АЛ №151956 от 15.10.2012</t>
  </si>
  <si>
    <t>постановление администрации от 01.07.2021 № 182</t>
  </si>
  <si>
    <t>Мульт. Функц. Устройство (МФУ) CANON MF 3110 шт. 1, инв.номер 410124000000005</t>
  </si>
  <si>
    <t>Магнитола, инв.номер 410124000000006</t>
  </si>
  <si>
    <t>Принтер Canon LBP, инв.номер 410124000000015</t>
  </si>
  <si>
    <t>Сплит система, инв.номер 410124000000013</t>
  </si>
  <si>
    <t>Стеллаж Б-800, инв.номер 410126000000002</t>
  </si>
  <si>
    <t>Стол компьютерный, инв.номер 410126000000003</t>
  </si>
  <si>
    <t>Стол письменный (4шт), инв.номер 410126000000005</t>
  </si>
  <si>
    <t>Стол письменный (2шт), инв.номер 410126000000004</t>
  </si>
  <si>
    <t>Столы письменные 2шт, инв.номер 410126000000006</t>
  </si>
  <si>
    <t>Стулья  шт. 15, инв.номер 410126000000007</t>
  </si>
  <si>
    <t>Тумба ТВ Горка, инв.номер 410126000000008</t>
  </si>
  <si>
    <t>Фотоаппарат Samsung S 860+карта памяти, инв.номер 4000000000000001</t>
  </si>
  <si>
    <t>Цифровой фотоаппарат, инв.номер 410124000000014</t>
  </si>
  <si>
    <t>Шкаф металлический для документов 290111, инв.номер 410126000000009</t>
  </si>
  <si>
    <t>Системный блок (Action intel Core 2 Duo (3/1 Ghz)/500 Gb/OЗУ 2 Гб/1Gb Nvidia GTS250/DVD-RW,FDD), инв.номер 410124000000016</t>
  </si>
  <si>
    <t>Стол компьютерный, инв.номер 410126000000001</t>
  </si>
  <si>
    <t>Магнитола шт. 1, инв.номер 410124000000009</t>
  </si>
  <si>
    <t>МФУ Саnnоn МF 3228/принтер-копир-сканер/, инв.номер 410124000000012</t>
  </si>
  <si>
    <t>Обогреватель  шт. 2, инв.номер 410124000000003</t>
  </si>
  <si>
    <t>Краснодарский край, Динской район, ст. Воронцовская, ул. Пушкина, 20Б</t>
  </si>
  <si>
    <t>JBL SR*815P Активная двухполосная AC FON/монитор, инв.номер 510138000000011</t>
  </si>
  <si>
    <t>JBL SR*815P Активная двухполосная AC FON/монитор, инв.номер 510138000000010</t>
  </si>
  <si>
    <t>Гирлянда в ассортименте, инв.номер 410138000000026</t>
  </si>
  <si>
    <t>Видеокамера Sony DSR-VX 2200E, инв.номер 410134000000006</t>
  </si>
  <si>
    <t>Компьютер IntelCore i7 - 4770/GTX660, инв.номер 510134000000038</t>
  </si>
  <si>
    <t>Микшерный пульт Dynacord CMS 1000-3, инв.номер 510134000000003</t>
  </si>
  <si>
    <t>О0000649</t>
  </si>
  <si>
    <t>О0000650</t>
  </si>
  <si>
    <t>О0000651</t>
  </si>
  <si>
    <t>О0000652</t>
  </si>
  <si>
    <t>О0000653</t>
  </si>
  <si>
    <t>МУК 03</t>
  </si>
  <si>
    <t>Теплотрасса,                                                                       инв. № 000000352</t>
  </si>
  <si>
    <t>О0000654</t>
  </si>
  <si>
    <t>закон КК от 28.07.2006 г. № 1096-КЗ, акт приема-передачи от 13.10.2006, регистрационная запись 23:07:0102008:407-23/247/2022-1 от 16.02.2022</t>
  </si>
  <si>
    <t>23:07:0102008:407</t>
  </si>
  <si>
    <t>Сооружение, Башня водонапорная (5028), инв. № 0145, 1981 год постройки</t>
  </si>
  <si>
    <t>РФ, Краснодарский край, Динской район, ст. Воронцовская, ул. Красная, 6Б</t>
  </si>
  <si>
    <t>Краснодарский край Динской район ст.Нововеличкоская по ул. Городской, ул. Южной, ул. Короткой до пересечения с ул. Красной</t>
  </si>
  <si>
    <t>Площадка для стоянок и остановок автомобилей, 2 шт</t>
  </si>
  <si>
    <t>НЗ000155</t>
  </si>
  <si>
    <t>Земельный участок, вид разрешенного использования - Для индивидуального жилищного строительства</t>
  </si>
  <si>
    <t>Краснодарский край, Российская Федерация, Краснодарский край, Динской район, Нововеличковское сельское поселение</t>
  </si>
  <si>
    <t>23:07:0104000:2374</t>
  </si>
  <si>
    <t>регистрационная запись № 23:07:0104000:2374-23/247/2022-3 от 26.01.2022, ст. 56 ФЗ от 13.07.2015 № 218-ФЗ "О гос. регистрации недижимости"</t>
  </si>
  <si>
    <t>НЗ000156</t>
  </si>
  <si>
    <t>Земельный участок, вид разрешенного использования - Для индивидуальной жилой застройки</t>
  </si>
  <si>
    <t>23:07:0104000:2360</t>
  </si>
  <si>
    <t>регистрационная запись № 23:07:0104000:2360-23/247/2022-4
от 26.01.2022, ст. 56 ФЗ от 13.07.2015 № 218-ФЗ "О гос. регистрации недижимости"</t>
  </si>
  <si>
    <t>НЗ000157</t>
  </si>
  <si>
    <t>23:07:0104000:2346</t>
  </si>
  <si>
    <t>регистрационная запись № 23:07:0104000:2346-23/247/2022-3
от 26.01.2022, ст. 56 ФЗ от 13.07.2015 № 218-ФЗ "О гос. регистрации недижимости"</t>
  </si>
  <si>
    <t>НЗ000158</t>
  </si>
  <si>
    <t>23:07:0104000:2376</t>
  </si>
  <si>
    <t>регистрационная запись № 23:07:0104000:2376-23/247/2022-3
от 26.01.2022, ст. 56 ФЗ от 13.07.2015 № 218-ФЗ "О гос. регистрации недижимости"</t>
  </si>
  <si>
    <t>НЗ000159</t>
  </si>
  <si>
    <t>23:07:0104000:2361</t>
  </si>
  <si>
    <t>регистрационная запись № 23:07:0104000:2361-23/247/2022-3
от 25.01.2022, ст. 56 ФЗ от 13.07.2015 № 218-ФЗ "О гос. регистрации недижимости"</t>
  </si>
  <si>
    <t>НЗ000160</t>
  </si>
  <si>
    <t>23:07:0104000:2363</t>
  </si>
  <si>
    <t>регистрационная запись № 23:07:0104000:2363-23/247/2022-3
от 26.01.2022, ст. 56 ФЗ от 13.07.2015 № 218-ФЗ "О гос. регистрации недижимости"</t>
  </si>
  <si>
    <t>НЗ000161</t>
  </si>
  <si>
    <t>23:07:0104000:2365</t>
  </si>
  <si>
    <t>регистрационная запись № 23:07:0104000:2365-23/247/2022-3
от 25.01.2022, ст. 56 ФЗ от 13.07.2015 № 218-ФЗ "О гос. регистрации недижимости"</t>
  </si>
  <si>
    <t>НЗ000162</t>
  </si>
  <si>
    <t>23:07:0104000:2359</t>
  </si>
  <si>
    <t>регистрационная запись № 23:07:0104000:2359-23/247/2022-3
от 25.01.2022, ст. 56 ФЗ от 13.07.2015 № 218-ФЗ "О гос. регистрации недижимости"</t>
  </si>
  <si>
    <t>НЗ000163</t>
  </si>
  <si>
    <t>23:07:0104000:2345</t>
  </si>
  <si>
    <t>регистрационная запись № 23:07:0104000:2345-23/247/2022-3
от 25.01.2022, ст. 56 ФЗ от 13.07.2015 № 218-ФЗ "О гос. регистрации недижимости"</t>
  </si>
  <si>
    <t>НЗ000164</t>
  </si>
  <si>
    <t>23:07:0104000:2377</t>
  </si>
  <si>
    <t>регистрационная запись № 23:07:0104000:2377-23/247/2022-3
от 25.01.2022, ст. 56 ФЗ от 13.07.2015 № 218-ФЗ "О гос. регистрации недижимости"</t>
  </si>
  <si>
    <t>НЗ000165</t>
  </si>
  <si>
    <t>23:07:0104000:2368</t>
  </si>
  <si>
    <t>регистрационная запись № 23:07:0104000:2368-23/247/2022-3
от 25.01.2022, ст. 56 ФЗ от 13.07.2015 № 218-ФЗ "О гос. регистрации недижимости"</t>
  </si>
  <si>
    <t>НЗ000166</t>
  </si>
  <si>
    <t>23:07:0104000:2347</t>
  </si>
  <si>
    <t>регистрационная запись № 23:07:0104000:2347-23/247/2022-3
от 26.01.2022, ст. 56 ФЗ от 13.07.2015 № 218-ФЗ "О гос. регистрации недижимости"</t>
  </si>
  <si>
    <t>НЗ000167</t>
  </si>
  <si>
    <t>23:07:0104000:2352</t>
  </si>
  <si>
    <t>регистрационная запись № 23:07:0104000:2352-23/247/2022-3
от 26.01.2022, ст. 56 ФЗ от 13.07.2015 № 218-ФЗ "О гос. регистрации недижимости"</t>
  </si>
  <si>
    <t>НЗ000168</t>
  </si>
  <si>
    <t>23:07:0104000:2357</t>
  </si>
  <si>
    <t>регистрационная запись № 23:07:0104000:2357-23/247/2022-3
от 26.01.2022, ст. 56 ФЗ от 13.07.2015 № 218-ФЗ "О гос. регистрации недижимости"</t>
  </si>
  <si>
    <t>НЗ000169</t>
  </si>
  <si>
    <t>23:07:0104000:2358</t>
  </si>
  <si>
    <t>регистрационная запись № 23:07:0104000:2358-23/247/2022-3
от 26.01.2022, ст. 56 ФЗ от 13.07.2015 № 218-ФЗ "О гос. регистрации недижимости"</t>
  </si>
  <si>
    <t>НЗ000170</t>
  </si>
  <si>
    <t>23:07:0104000:2350</t>
  </si>
  <si>
    <t>регистрационная запись № 23:07:0104000:2350-23/247/2022-3
от 26.01.2022, ст. 56 ФЗ от 13.07.2015 № 218-ФЗ "О гос. регистрации недижимости"</t>
  </si>
  <si>
    <t>НЗ000171</t>
  </si>
  <si>
    <t>23:07:0104000:2373</t>
  </si>
  <si>
    <t>регистрационная запись № 23:07:0104000:2373-23/247/2022-3
от 28.01.2022, ст. 56 ФЗ от 13.07.2015 № 218-ФЗ "О гос. регистрации недижимости"</t>
  </si>
  <si>
    <t>НЗ000172</t>
  </si>
  <si>
    <t>23:07:0104000:2342</t>
  </si>
  <si>
    <t>регистрационная запись № 23:07:0104000:2342-23/247/2022-3
от 26.01.2022, ст. 56 ФЗ от 13.07.2015 № 218-ФЗ "О гос. регистрации недижимости"</t>
  </si>
  <si>
    <t>НЗ000173</t>
  </si>
  <si>
    <t>23:07:0104000:2349</t>
  </si>
  <si>
    <t>регистрационная запись № 23:07:0104000:2349-23/247/2022-3
от 26.01.2022, ст. 56 ФЗ от 13.07.2015 № 218-ФЗ "О гос. регистрации недижимости"</t>
  </si>
  <si>
    <t>НЗ000174</t>
  </si>
  <si>
    <t>23:07:0104000:2353</t>
  </si>
  <si>
    <t>регистрационная запись № 23:07:0104000:2353-23/247/2022-3
от 26.01.2022, ст. 56 ФЗ от 13.07.2015 № 218-ФЗ "О гос. регистрации недижимости"</t>
  </si>
  <si>
    <t>НЗ000175</t>
  </si>
  <si>
    <t>23:07:0104000:2364</t>
  </si>
  <si>
    <t>регистрационная запись № 23:07:0104000:2364-23/247/2022-3
от 24.01.2022, ст. 56 ФЗ от 13.07.2015 № 218-ФЗ "О гос. регистрации недижимости"</t>
  </si>
  <si>
    <t>НЗ000176</t>
  </si>
  <si>
    <t>23:07:0104000:2351</t>
  </si>
  <si>
    <t>регистрационная запись № 23:07:0104000:2351-23/247/2022-3
от 21.01.2022, ст. 56 ФЗ от 13.07.2015 № 218-ФЗ "О гос. регистрации недижимости"</t>
  </si>
  <si>
    <t>НЗ000177</t>
  </si>
  <si>
    <t>23:07:0104000:2354</t>
  </si>
  <si>
    <t>регистрационная запись № 23:07:0104000:2354-23/247/2022-3
от 21.01.2022, ст. 56 ФЗ от 13.07.2015 № 218-ФЗ "О гос. регистрации недижимости"</t>
  </si>
  <si>
    <t>НЗ000178</t>
  </si>
  <si>
    <t>23:07:0104000:2343</t>
  </si>
  <si>
    <t>регистрационная запись № 23:07:0104000:2343-23/247/2022-3
от 24.01.2022, ст. 56 ФЗ от 13.07.2015 № 218-ФЗ "О гос. регистрации недижимости"</t>
  </si>
  <si>
    <t>НЗ000179</t>
  </si>
  <si>
    <t>23:07:0104000:2362</t>
  </si>
  <si>
    <t>регистрационная запись № 23:07:0104000:2362-23/247/2022-3
от 25.01.2022, ст. 56 ФЗ от 13.07.2015 № 218-ФЗ "О гос. регистрации недижимости"</t>
  </si>
  <si>
    <t>НЗ000180</t>
  </si>
  <si>
    <t>23:07:0104000:2356</t>
  </si>
  <si>
    <t>регистрационная запись № 23:07:0104000:2356-23/247/2022-3
от 27.01.2022, ст. 56 ФЗ от 13.07.2015 № 218-ФЗ "О гос. регистрации недижимости"</t>
  </si>
  <si>
    <t>НЗ000181</t>
  </si>
  <si>
    <t>23:07:0104000:2348</t>
  </si>
  <si>
    <t>регистрационная запись № 23:07:0104000:2348-23/247/2022-3
от 27.01.2022, ст. 56 ФЗ от 13.07.2015 № 218-ФЗ "О гос. регистрации недижимости"</t>
  </si>
  <si>
    <t>НЗ000182</t>
  </si>
  <si>
    <t>23:07:0104000:2372</t>
  </si>
  <si>
    <t>регистрационная запись № 23:07:0104000:2372-23/247/2022-3
от 27.01.2022, ст. 56 ФЗ от 13.07.2015 № 218-ФЗ "О гос. регистрации недижимости"</t>
  </si>
  <si>
    <t>НЗ000183</t>
  </si>
  <si>
    <t>23:07:0104000:2375</t>
  </si>
  <si>
    <t>регистрационная запись № 23:07:0104000:2375-23/247/2022-3
от 26.01.2022, ст. 56 ФЗ от 13.07.2015 № 218-ФЗ "О гос. регистрации недижимости"</t>
  </si>
  <si>
    <t>НЗ000184</t>
  </si>
  <si>
    <t>23:07:0104000:2371</t>
  </si>
  <si>
    <t>регистрационная запись № 23:07:0104000:2371-23/247/2022-3
от 26.01.2022, ст. 56 ФЗ от 13.07.2015 № 218-ФЗ "О гос. регистрации недижимости"</t>
  </si>
  <si>
    <t>НЗ000185</t>
  </si>
  <si>
    <t>23:07:0104000:2370</t>
  </si>
  <si>
    <t>регистрационная запись № 23:07:0104000:2370-23/247/2022-3
от 26.01.2022, ст. 56 ФЗ от 13.07.2015 № 218-ФЗ "О гос. регистрации недижимости"</t>
  </si>
  <si>
    <t>НЗ000186</t>
  </si>
  <si>
    <t>23:07:0104000:2643</t>
  </si>
  <si>
    <t>регистрационная запись № 23:07:0104000:2643-23/247/2022-3
от 17.03.2022, ст. 56 ФЗ от 13.07.2015 № 218-ФЗ "О гос. регистрации недижимости"</t>
  </si>
  <si>
    <t>НЗ000187</t>
  </si>
  <si>
    <t>23:07:0104000:2544</t>
  </si>
  <si>
    <t>регистрационная запись № 23:07:0104000:2544-23/247/2022-3
от 21.03.2022, ст. 56 ФЗ от 13.07.2015 № 218-ФЗ "О гос. регистрации недижимости"</t>
  </si>
  <si>
    <t>тротуар - протяженность 0,241 км</t>
  </si>
  <si>
    <t>тротуар - протяженность 1,099 км</t>
  </si>
  <si>
    <t>0000647</t>
  </si>
  <si>
    <t>земельный участок, вид разрешенного использования - парки культуры и отдыха</t>
  </si>
  <si>
    <t>НЗ000188</t>
  </si>
  <si>
    <t>земельный участок, вид разрешенного использования - предоставление коммунальных услуг</t>
  </si>
  <si>
    <t xml:space="preserve">Краснодарский край, Динской муниципальный район, Нововеличковское сельское поселение, поселок Найдорф, улица Центральная, земельный участок 9А </t>
  </si>
  <si>
    <t>23:07:0103005:508</t>
  </si>
  <si>
    <t>регистрационная запись № 23:07:0103005:508-23/247/2022-1
от 31.05.2022, п. 3 ст. 3.1 ФЗ от 25.10.2001 № 137-ФЗ "О введении в действие Земельного кодекса Российской Федерации"</t>
  </si>
  <si>
    <t>тротуар - протяженность 0,176 км</t>
  </si>
  <si>
    <t>тротуар - протяженность 1,602 км</t>
  </si>
  <si>
    <t>Земельный участок, категория земель: земли населенных пунктов - Парки культуры и отдыха</t>
  </si>
  <si>
    <t>закон КК от 28.07.2006 г. № 1096-КЗ, акт приема-передачи от 13.10.2006,                                                  постановление админ НСП от 18.10.2016 № 495, разрешение на строительство № Ru 23508305-847 от 14.11.2014, разрешение на ввод в эксплуатацию № Ru 23508305-61 от 30.12.2015, пост от 04.09.2018 № 202</t>
  </si>
  <si>
    <t>НЗ000189</t>
  </si>
  <si>
    <t>земельный участок, вид разрешенного использования - ритуальная деятельность</t>
  </si>
  <si>
    <t>Российская Федерация, Краснодарский край, Динской муниципальный район, Нововеличковское сельское поселение, станица Воронцовская, Северо-восточная территория, земельный участок 2</t>
  </si>
  <si>
    <t>23:07:0106000:667</t>
  </si>
  <si>
    <t>регистрационная запись № 23:07:0106000:667-23/247/2022-1
от 12.09.2022, постановление АМОДР от 06.09.2022 № 2245 «О предоставлении…в ПБП.."</t>
  </si>
  <si>
    <t>О0000655</t>
  </si>
  <si>
    <t>Металлическая конструкция (стела)</t>
  </si>
  <si>
    <t>Краснодарский край, Динской район,                                             ст. Нововеличковская, на пересечении улиц Красная и Почтовая</t>
  </si>
  <si>
    <t>решение Динского районного суда Краснодарского края от 3 июня 2022 года по делу                              № 2-2564/2022</t>
  </si>
  <si>
    <t>НЗ000190</t>
  </si>
  <si>
    <t>Земельный участок, вид разрешенного использования - Для сельскохозяйственного производства</t>
  </si>
  <si>
    <t>Краснодарский край, Динской район</t>
  </si>
  <si>
    <t>23:07:0104000:1564</t>
  </si>
  <si>
    <t>регистрационная запись № 23:07:0104000:1564-23/247/2022-5 от 09.09.2022, ст. 56 ФЗ от 13.07.2015 № 218-ФЗ "О гос. регистрации недижимости"</t>
  </si>
  <si>
    <t>НЗ000191</t>
  </si>
  <si>
    <t>23:07:0104000:1557</t>
  </si>
  <si>
    <t>регистрационная запись № 23:07:0104000:1557-23/247/2022-3 от 07.09.2022, ст. 56 ФЗ от 13.07.2015 № 218-ФЗ "О гос. регистрации недижимости"</t>
  </si>
  <si>
    <t>НЗ000192</t>
  </si>
  <si>
    <t>23:07:0104000:1559</t>
  </si>
  <si>
    <t>регистрационная запись № 23:07:0104000:1559-23/247/2022-3 от 07.09.2022, ст. 56 ФЗ от 13.07.2015 № 218-ФЗ "О гос. регистрации недижимости"</t>
  </si>
  <si>
    <t>НЗ000193</t>
  </si>
  <si>
    <t>23:07:0104000:1560</t>
  </si>
  <si>
    <t>регистрационная запись № 23:07:0104000:1560-23/247/2022-3 от 08.09.2022, ст. 56 ФЗ от 13.07.2015 № 218-ФЗ "О гос. регистрации недижимости"</t>
  </si>
  <si>
    <t>НЗ000194</t>
  </si>
  <si>
    <t>23:07:0104000:1562</t>
  </si>
  <si>
    <t>регистрационная запись № 23:07:0104000:1562-23/247/2022-3 от 08.09.2022, ст. 56 ФЗ от 13.07.2015 № 218-ФЗ "О гос. регистрации недижимости"</t>
  </si>
  <si>
    <t>НЗ000195</t>
  </si>
  <si>
    <t>23:07:0104000:1565</t>
  </si>
  <si>
    <t>регистрационная запись № 23:07:0104000:1565-23/247/2022-3 от 07.09.2022, ст. 56 ФЗ от 13.07.2015 № 218-ФЗ "О гос. регистрации недижимости"</t>
  </si>
  <si>
    <t>НЗ000196</t>
  </si>
  <si>
    <t>23:07:0104000:1558</t>
  </si>
  <si>
    <t>регистрационная запись № 23:07:0104000:1558-23/247/2022-3 от 07.09.2022, ст. 56 ФЗ от 13.07.2015 № 218-ФЗ "О гос. регистрации недижимости"</t>
  </si>
  <si>
    <t>НЗ000197</t>
  </si>
  <si>
    <t>23:07:0104000:1561</t>
  </si>
  <si>
    <t>регистрационная запись № 23:07:0104000:1561-23/247/2022-3 от 07.09.2022, ст. 56 ФЗ от 13.07.2015 № 218-ФЗ "О гос. регистрации недижимости"</t>
  </si>
  <si>
    <t>НЗ000198</t>
  </si>
  <si>
    <t>Российская Федерация, Краснодарский край, Динской муниципальный район, Нововеличковское сельское поселение, станица Воронцовская, улица Угольная, земельный участок 2А</t>
  </si>
  <si>
    <t>земли сельскохозяйственного назначения</t>
  </si>
  <si>
    <t>23:07:0000000:4408</t>
  </si>
  <si>
    <t>регистрационная запись № 23:07:0000000:4408-23/247/2022-1 от 29.09.2022, постановление АМОДР от 07.09.2022 № 2264 «О предоставлении…в ПБП.."</t>
  </si>
  <si>
    <t>Земельный участок, вид разрешенного использования - для сельскохозяйственного производства</t>
  </si>
  <si>
    <t>Земельный участок, вид разрешенного использования - Для сельскохозяйственного использования</t>
  </si>
  <si>
    <t>353213 Краснодарский край, Динской район, ст. Воронцовская, ул. Пушкина, 20В</t>
  </si>
  <si>
    <t>23:07:0000000:4487</t>
  </si>
  <si>
    <t>решение Совета от 19.05.2010 г. № 69-8/2, регистрационная запись 23:07:0000000:4487-23/247/2022-1 от 13.12.2022</t>
  </si>
  <si>
    <t>Здание нежилое, здание котельной № 34, инв. № 000000330</t>
  </si>
  <si>
    <t>Договор аренды № 1, регистрационная запись 23:07:0101045:284-23/247/2021-2 от 29.06.2021</t>
  </si>
  <si>
    <t>НЗ000199</t>
  </si>
  <si>
    <t>Российская Федерация, Краснодарский край, Динской муниципальный район, Нововеличковское сельское поселение, станица Воронцовская, улица Пушкина, земельный участок 20А</t>
  </si>
  <si>
    <t>23:07:0102008:408</t>
  </si>
  <si>
    <t xml:space="preserve">закон КК от 28.07.2006 г. № 1096-КЗ, акт приема-передачи от 13.10.2006, регистрационная запись 23:07:0102008:408-23/247/2022-1 от 23.12.2022                                                              </t>
  </si>
  <si>
    <t>0000656</t>
  </si>
  <si>
    <t>автобус, идентификационный номер (VIN) Y7BA09204CB010510, 2012 года выпуска, марка, модель ТС А09204, модель, № двигателя 4НК1-ХS 947483, шасси (рама) отсутствуют, кузов Y7BA09204CB010510, цвет кузова желтый, мощность двигателя л.с. (кВт) 175.4 (129), рабочий объем двигателя 5193 куб.см, тип двигателя дизельный, экологический класс третий, разрешенная максимальная масса 8870 кг, масса без нагрузки 5250 кг</t>
  </si>
  <si>
    <t>решение Совета МО ДР от 23.11.2022 № 316-34/4, акт приема-передачи от 30.11.2022, Постановление от 16.01.2023 № 04</t>
  </si>
  <si>
    <t>353212, Краснодарский край, Динской район, ст. Нововеличковская ул. Южная, 1, стр. 1</t>
  </si>
  <si>
    <t>НЗ000200</t>
  </si>
  <si>
    <t>23:07:0104000:2784</t>
  </si>
  <si>
    <t>регистрационная запись № 23:07:0104000:2784-23/247/2023-1
от 17.01.2023, постановление АМОДР от 09.01.2023 № 26 «О предоставлении…в ПБП.."</t>
  </si>
  <si>
    <t>353212, Краснодарский край. Динской район, ст. Нововеличковская, проезд Выгонный</t>
  </si>
  <si>
    <t>договор пожертвования от 25.01.2021, постановление от 10.02.2021 № 40</t>
  </si>
  <si>
    <t>Иное движимое имущество</t>
  </si>
  <si>
    <t>Российская Федерация, Краснодарский край, Динской муниципальный район, Нововеличковское сельское поселение, станица Нововеличковская, Колос территория, земельный участок 1</t>
  </si>
  <si>
    <t>постановление АНСП от 09.08.2021 г. № 231</t>
  </si>
  <si>
    <t>Муниципальное бюджетное учреждение по физическому развитию "Спорт" (МБУ "Спорт")                               ИНН 2330039539,                  КПП 233001001,        ОГРН 1102330000750, ОКВЭД 93.1</t>
  </si>
  <si>
    <r>
      <t>Здание администрации Нововеличковского сельского поселения (сельсовет) (</t>
    </r>
    <r>
      <rPr>
        <b/>
        <sz val="10"/>
        <rFont val="Times New Roman"/>
        <family val="1"/>
        <charset val="204"/>
      </rPr>
      <t>памятник истории и культуры</t>
    </r>
    <r>
      <rPr>
        <sz val="10"/>
        <rFont val="Times New Roman"/>
        <family val="1"/>
        <charset val="204"/>
      </rPr>
      <t>), инв. № 000000000000002            15.07.1890 год постройки</t>
    </r>
  </si>
  <si>
    <r>
      <t>Братская могила 42 советских воинов, погибших в боях с фашистскими захватчиками, 1943 года (</t>
    </r>
    <r>
      <rPr>
        <b/>
        <sz val="10"/>
        <rFont val="Times New Roman"/>
        <family val="1"/>
        <charset val="204"/>
      </rPr>
      <t>памятник истории и культуры</t>
    </r>
    <r>
      <rPr>
        <sz val="10"/>
        <rFont val="Times New Roman"/>
        <family val="1"/>
        <charset val="204"/>
      </rPr>
      <t>)</t>
    </r>
  </si>
  <si>
    <r>
      <t>Скорбящая мать (</t>
    </r>
    <r>
      <rPr>
        <b/>
        <sz val="10"/>
        <rFont val="Times New Roman"/>
        <family val="1"/>
        <charset val="204"/>
      </rPr>
      <t>памятник истории и культуры</t>
    </r>
    <r>
      <rPr>
        <sz val="10"/>
        <rFont val="Times New Roman"/>
        <family val="1"/>
        <charset val="204"/>
      </rPr>
      <t>)</t>
    </r>
  </si>
  <si>
    <r>
      <t>Братская могила 224 советских воинов, погибших в боях с фашистскими захватчиками, 1943 года (</t>
    </r>
    <r>
      <rPr>
        <b/>
        <sz val="10"/>
        <rFont val="Times New Roman"/>
        <family val="1"/>
        <charset val="204"/>
      </rPr>
      <t>памятник истории и культуры</t>
    </r>
    <r>
      <rPr>
        <sz val="10"/>
        <rFont val="Times New Roman"/>
        <family val="1"/>
        <charset val="204"/>
      </rPr>
      <t>)</t>
    </r>
  </si>
  <si>
    <r>
      <t>Братская могила 3 красных партизан и 2 красноармейцев, погибших за власть Советов годы гражданской войны, 1918-1920 годов (</t>
    </r>
    <r>
      <rPr>
        <b/>
        <sz val="10"/>
        <rFont val="Times New Roman"/>
        <family val="1"/>
        <charset val="204"/>
      </rPr>
      <t>памятник истории и культуры</t>
    </r>
    <r>
      <rPr>
        <sz val="10"/>
        <rFont val="Times New Roman"/>
        <family val="1"/>
        <charset val="204"/>
      </rPr>
      <t>)</t>
    </r>
  </si>
  <si>
    <r>
      <t>нежилое здание (</t>
    </r>
    <r>
      <rPr>
        <b/>
        <sz val="10"/>
        <rFont val="Times New Roman"/>
        <family val="1"/>
        <charset val="204"/>
      </rPr>
      <t>памятник истории и культуры</t>
    </r>
    <r>
      <rPr>
        <sz val="10"/>
        <rFont val="Times New Roman"/>
        <family val="1"/>
        <charset val="204"/>
      </rPr>
      <t>), инв. № 110112000000002           1913 год постройки</t>
    </r>
  </si>
  <si>
    <r>
      <rPr>
        <b/>
        <sz val="10"/>
        <rFont val="Times New Roman"/>
        <family val="1"/>
        <charset val="204"/>
      </rPr>
      <t>Договор БП № 20/1 от 08.01.2018 (01.01.2018-31.12.2021) ОМВД России по ДР</t>
    </r>
    <r>
      <rPr>
        <sz val="10"/>
        <rFont val="Times New Roman"/>
        <family val="1"/>
        <charset val="204"/>
      </rPr>
      <t>,  Договор БП № 2 от 23.12.2019 (01.01.2020 - 31.12.2024) Казачество</t>
    </r>
  </si>
  <si>
    <t>Оперативное Управление МБУ "Культура" пост № 182 от 01.07.2021</t>
  </si>
  <si>
    <t>муниципальные унитарные предприятия, муниципальные учреждения, хозяйственные общества, товарищества, акции, доли (вклады) в уставном (складочном) капитале которых принадлежат муниципальным образованиям, иные юридические лица, учредителем (участником) которых является муниципальное образование по состоянию на 01.01.2023</t>
  </si>
  <si>
    <r>
      <rPr>
        <b/>
        <sz val="14"/>
        <rFont val="Times New Roman"/>
        <family val="1"/>
        <charset val="204"/>
      </rPr>
      <t>муниципальное особо ценное движимое имущество</t>
    </r>
    <r>
      <rPr>
        <b/>
        <sz val="12"/>
        <rFont val="Times New Roman"/>
        <family val="1"/>
        <charset val="204"/>
      </rPr>
      <t>,</t>
    </r>
    <r>
      <rPr>
        <sz val="12"/>
        <rFont val="Times New Roman"/>
        <family val="1"/>
        <charset val="204"/>
      </rPr>
      <t xml:space="preserve"> находящееся в муниципальной собственности </t>
    </r>
    <r>
      <rPr>
        <b/>
        <sz val="12"/>
        <rFont val="Times New Roman"/>
        <family val="1"/>
        <charset val="204"/>
      </rPr>
      <t>д</t>
    </r>
    <r>
      <rPr>
        <sz val="12"/>
        <rFont val="Times New Roman"/>
        <family val="1"/>
        <charset val="204"/>
      </rPr>
      <t>вижимое имущество, либо иное не относящееся к недвижимости имущество, стоимость которого превышает размер, установленный решениями представительных органов соответствующих муниципальных образований, а также особо ценное движимое имущество, закрепленное за автономными и бюджетными муниципальными учреждениями по сосотоянию на 01.01.2023</t>
    </r>
  </si>
  <si>
    <r>
      <rPr>
        <b/>
        <sz val="12"/>
        <rFont val="Times New Roman"/>
        <family val="1"/>
        <charset val="204"/>
      </rPr>
      <t>подраздел 1.1. муниципальное недвижимое имущество</t>
    </r>
    <r>
      <rPr>
        <sz val="10"/>
        <rFont val="Times New Roman"/>
        <family val="1"/>
        <charset val="204"/>
      </rPr>
      <t>, находящееся в муниципальной собственности недвижимое имущество (здание, строение, сооружение или объект незавершенного строительства, земельный участок, жилое, нежилое помещение или иной прочно связанный с землей объект, перемещение которого без соразмерного ущерба его назначению невозможно, либо иное имущество, отнесенное законом к недвижимости) по состоянию на 01.01.2023</t>
    </r>
  </si>
  <si>
    <r>
      <t xml:space="preserve">решение Совета НСП от 15.10.2013 № 359-43/2, регистрационная запись </t>
    </r>
    <r>
      <rPr>
        <b/>
        <sz val="12"/>
        <rFont val="Times New Roman"/>
        <family val="1"/>
        <charset val="204"/>
      </rPr>
      <t>№ 23-23-31/100/2013-293  от 30.09.2013  (собственность)</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</si>
</sst>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0_ ;[Red]\-#,##0.00\ "/>
    <numFmt numFmtId="167" formatCode="#,##0.000"/>
  </numFmts>
  <fonts count="48" x14ac:knownFonts="1">
    <font>
      <sz val="11"/>
      <color theme="1"/>
      <name val="Calibri"/>
      <family val="2"/>
      <charset val="204"/>
      <scheme val="minor"/>
    </font>
    <font>
      <sz val="14"/>
      <color theme="1"/>
      <name val="Times New Roman"/>
      <family val="1"/>
      <charset val="204"/>
    </font>
    <font>
      <b/>
      <sz val="14"/>
      <color theme="1"/>
      <name val="Times New Roman"/>
      <family val="1"/>
      <charset val="204"/>
    </font>
    <font>
      <sz val="14"/>
      <color theme="1"/>
      <name val="Calibri"/>
      <family val="2"/>
      <charset val="204"/>
      <scheme val="minor"/>
    </font>
    <font>
      <sz val="12"/>
      <name val="Times New Roman"/>
      <family val="1"/>
      <charset val="204"/>
    </font>
    <font>
      <sz val="12"/>
      <color indexed="8"/>
      <name val="Times New Roman"/>
      <family val="1"/>
      <charset val="204"/>
    </font>
    <font>
      <sz val="12"/>
      <color theme="1"/>
      <name val="Times New Roman"/>
      <family val="1"/>
      <charset val="204"/>
    </font>
    <font>
      <sz val="8"/>
      <color indexed="8"/>
      <name val="Arial"/>
      <family val="2"/>
      <charset val="204"/>
    </font>
    <font>
      <b/>
      <sz val="11"/>
      <color theme="1"/>
      <name val="Calibri"/>
      <family val="2"/>
      <charset val="204"/>
      <scheme val="minor"/>
    </font>
    <font>
      <sz val="12"/>
      <color theme="1"/>
      <name val="Calibri"/>
      <family val="2"/>
      <charset val="204"/>
      <scheme val="minor"/>
    </font>
    <font>
      <b/>
      <sz val="12"/>
      <color theme="1"/>
      <name val="Times New Roman"/>
      <family val="1"/>
      <charset val="204"/>
    </font>
    <font>
      <b/>
      <sz val="12"/>
      <color indexed="8"/>
      <name val="Times New Roman"/>
      <family val="1"/>
      <charset val="204"/>
    </font>
    <font>
      <b/>
      <sz val="16"/>
      <color theme="1"/>
      <name val="Times New Roman"/>
      <family val="1"/>
      <charset val="204"/>
    </font>
    <font>
      <sz val="14"/>
      <color theme="0"/>
      <name val="Times New Roman"/>
      <family val="1"/>
      <charset val="204"/>
    </font>
    <font>
      <sz val="14"/>
      <color rgb="FFFF0000"/>
      <name val="Times New Roman"/>
      <family val="1"/>
      <charset val="204"/>
    </font>
    <font>
      <sz val="12"/>
      <color rgb="FFFF0000"/>
      <name val="Times New Roman"/>
      <family val="1"/>
      <charset val="204"/>
    </font>
    <font>
      <sz val="10"/>
      <name val="Times New Roman"/>
      <family val="1"/>
      <charset val="204"/>
    </font>
    <font>
      <b/>
      <sz val="12"/>
      <name val="Times New Roman"/>
      <family val="1"/>
      <charset val="204"/>
    </font>
    <font>
      <sz val="10"/>
      <name val="Arial"/>
      <family val="2"/>
      <charset val="204"/>
    </font>
    <font>
      <sz val="14"/>
      <name val="Times New Roman"/>
      <family val="1"/>
      <charset val="204"/>
    </font>
    <font>
      <sz val="18"/>
      <name val="Times New Roman"/>
      <family val="1"/>
      <charset val="204"/>
    </font>
    <font>
      <sz val="14"/>
      <name val="Arial"/>
      <family val="2"/>
      <charset val="204"/>
    </font>
    <font>
      <b/>
      <sz val="10"/>
      <name val="Times New Roman"/>
      <family val="1"/>
      <charset val="204"/>
    </font>
    <font>
      <sz val="10"/>
      <color indexed="10"/>
      <name val="Arial"/>
      <family val="2"/>
      <charset val="204"/>
    </font>
    <font>
      <sz val="12"/>
      <name val="Arial"/>
      <family val="2"/>
      <charset val="204"/>
    </font>
    <font>
      <b/>
      <sz val="14"/>
      <name val="Times New Roman"/>
      <family val="1"/>
      <charset val="204"/>
    </font>
    <font>
      <b/>
      <sz val="14"/>
      <color rgb="FFFF0000"/>
      <name val="Times New Roman"/>
      <family val="1"/>
      <charset val="204"/>
    </font>
    <font>
      <b/>
      <sz val="12"/>
      <color theme="1"/>
      <name val="Calibri"/>
      <family val="2"/>
      <charset val="204"/>
      <scheme val="minor"/>
    </font>
    <font>
      <b/>
      <sz val="10"/>
      <name val="Arial"/>
      <family val="2"/>
      <charset val="204"/>
    </font>
    <font>
      <sz val="8"/>
      <name val="Arial"/>
      <family val="2"/>
    </font>
    <font>
      <sz val="24"/>
      <name val="Times New Roman"/>
      <family val="1"/>
      <charset val="204"/>
    </font>
    <font>
      <sz val="13"/>
      <name val="Times New Roman"/>
      <family val="1"/>
      <charset val="204"/>
    </font>
    <font>
      <b/>
      <sz val="24"/>
      <name val="Times New Roman"/>
      <family val="1"/>
      <charset val="204"/>
    </font>
    <font>
      <b/>
      <sz val="14"/>
      <name val="Arial"/>
      <family val="2"/>
      <charset val="204"/>
    </font>
    <font>
      <sz val="13"/>
      <color theme="1"/>
      <name val="Times New Roman"/>
      <family val="1"/>
      <charset val="204"/>
    </font>
    <font>
      <strike/>
      <sz val="12"/>
      <color theme="1"/>
      <name val="Times New Roman"/>
      <family val="1"/>
      <charset val="204"/>
    </font>
    <font>
      <strike/>
      <sz val="12"/>
      <name val="Times New Roman"/>
      <family val="1"/>
      <charset val="204"/>
    </font>
    <font>
      <sz val="11"/>
      <name val="Calibri"/>
      <family val="2"/>
      <charset val="204"/>
      <scheme val="minor"/>
    </font>
    <font>
      <sz val="10"/>
      <name val="Calibri"/>
      <family val="2"/>
      <charset val="204"/>
      <scheme val="minor"/>
    </font>
    <font>
      <sz val="11"/>
      <name val="Times New Roman"/>
      <family val="1"/>
      <charset val="204"/>
    </font>
    <font>
      <strike/>
      <sz val="10"/>
      <name val="Times New Roman"/>
      <family val="1"/>
      <charset val="204"/>
    </font>
    <font>
      <sz val="14"/>
      <name val="Calibri"/>
      <family val="2"/>
      <charset val="204"/>
      <scheme val="minor"/>
    </font>
    <font>
      <b/>
      <sz val="22"/>
      <name val="Times New Roman"/>
      <family val="1"/>
      <charset val="204"/>
    </font>
    <font>
      <b/>
      <u/>
      <sz val="12"/>
      <name val="Times New Roman"/>
      <family val="1"/>
      <charset val="204"/>
    </font>
    <font>
      <b/>
      <sz val="12"/>
      <name val="Calibri"/>
      <family val="2"/>
      <charset val="204"/>
      <scheme val="minor"/>
    </font>
    <font>
      <sz val="12"/>
      <name val="Calibri"/>
      <family val="2"/>
      <charset val="204"/>
      <scheme val="minor"/>
    </font>
    <font>
      <b/>
      <sz val="11"/>
      <name val="Calibri"/>
      <family val="2"/>
      <charset val="204"/>
      <scheme val="minor"/>
    </font>
    <font>
      <b/>
      <sz val="16"/>
      <name val="Times New Roman"/>
      <family val="1"/>
      <charset val="204"/>
    </font>
  </fonts>
  <fills count="19">
    <fill>
      <patternFill patternType="none"/>
    </fill>
    <fill>
      <patternFill patternType="gray125"/>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0070C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indexed="26"/>
        <bgColor indexed="64"/>
      </patternFill>
    </fill>
    <fill>
      <patternFill patternType="solid">
        <fgColor rgb="FFFFFF66"/>
        <bgColor indexed="64"/>
      </patternFill>
    </fill>
    <fill>
      <patternFill patternType="solid">
        <fgColor theme="4" tint="0.79998168889431442"/>
        <bgColor indexed="64"/>
      </patternFill>
    </fill>
    <fill>
      <patternFill patternType="solid">
        <fgColor theme="3"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7" fillId="2" borderId="0">
      <alignment horizontal="center" vertical="center"/>
    </xf>
    <xf numFmtId="0" fontId="7" fillId="2" borderId="0">
      <alignment horizontal="left" vertical="top"/>
    </xf>
    <xf numFmtId="0" fontId="7" fillId="2" borderId="0">
      <alignment horizontal="right" vertical="top"/>
    </xf>
    <xf numFmtId="0" fontId="18" fillId="0" borderId="0"/>
    <xf numFmtId="0" fontId="29" fillId="0" borderId="0"/>
  </cellStyleXfs>
  <cellXfs count="431">
    <xf numFmtId="0" fontId="0" fillId="0" borderId="0" xfId="0"/>
    <xf numFmtId="0" fontId="1" fillId="0" borderId="0" xfId="0" applyFont="1"/>
    <xf numFmtId="0" fontId="1" fillId="0" borderId="2" xfId="0" applyFont="1" applyBorder="1" applyAlignment="1">
      <alignment vertical="top"/>
    </xf>
    <xf numFmtId="0" fontId="1" fillId="0" borderId="2" xfId="0" applyFont="1" applyBorder="1" applyAlignment="1">
      <alignment horizontal="center" vertical="top" wrapText="1"/>
    </xf>
    <xf numFmtId="0" fontId="3" fillId="0" borderId="0" xfId="0" applyFont="1"/>
    <xf numFmtId="0" fontId="1" fillId="0" borderId="1" xfId="0" applyFont="1" applyBorder="1" applyAlignment="1">
      <alignment horizontal="center" vertical="center" wrapText="1"/>
    </xf>
    <xf numFmtId="0" fontId="1" fillId="0" borderId="0" xfId="0" applyFont="1" applyAlignment="1">
      <alignment horizontal="left" vertical="top"/>
    </xf>
    <xf numFmtId="0" fontId="1" fillId="4" borderId="0" xfId="0" applyFont="1" applyFill="1"/>
    <xf numFmtId="0" fontId="1" fillId="7" borderId="0" xfId="0" applyFont="1" applyFill="1"/>
    <xf numFmtId="0" fontId="8" fillId="3" borderId="0" xfId="0" applyFont="1" applyFill="1"/>
    <xf numFmtId="0" fontId="1" fillId="6" borderId="0" xfId="0" applyFont="1" applyFill="1" applyAlignment="1">
      <alignment horizontal="left" vertical="top"/>
    </xf>
    <xf numFmtId="0" fontId="1" fillId="5" borderId="0" xfId="0" applyFont="1" applyFill="1" applyAlignment="1">
      <alignment horizontal="left" vertical="top"/>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6" borderId="2" xfId="0" applyFont="1" applyFill="1" applyBorder="1" applyAlignment="1">
      <alignment horizontal="left" vertical="top"/>
    </xf>
    <xf numFmtId="0" fontId="0" fillId="0" borderId="0" xfId="0" applyFill="1"/>
    <xf numFmtId="0" fontId="0" fillId="8" borderId="0" xfId="0" applyFill="1"/>
    <xf numFmtId="0" fontId="10" fillId="8" borderId="0" xfId="0" applyFont="1" applyFill="1" applyBorder="1" applyAlignment="1">
      <alignment vertical="center" wrapText="1"/>
    </xf>
    <xf numFmtId="0" fontId="2" fillId="8" borderId="0" xfId="0" applyFont="1" applyFill="1" applyBorder="1" applyAlignment="1">
      <alignment vertical="center" wrapText="1"/>
    </xf>
    <xf numFmtId="0" fontId="6" fillId="0" borderId="2" xfId="0" applyFont="1" applyFill="1" applyBorder="1"/>
    <xf numFmtId="0" fontId="6" fillId="0" borderId="2" xfId="0" applyFont="1" applyFill="1" applyBorder="1" applyAlignment="1">
      <alignment vertical="top" wrapText="1"/>
    </xf>
    <xf numFmtId="0" fontId="6" fillId="0" borderId="2" xfId="0" applyFont="1" applyFill="1" applyBorder="1" applyAlignment="1">
      <alignment vertical="top"/>
    </xf>
    <xf numFmtId="0" fontId="6" fillId="0" borderId="2" xfId="0" applyFont="1" applyFill="1" applyBorder="1" applyAlignment="1">
      <alignment horizontal="center" vertical="top" wrapText="1"/>
    </xf>
    <xf numFmtId="0" fontId="6" fillId="8" borderId="2" xfId="0" applyFont="1" applyFill="1" applyBorder="1" applyAlignment="1">
      <alignment horizontal="center" vertical="top"/>
    </xf>
    <xf numFmtId="0" fontId="6" fillId="8" borderId="2" xfId="0" applyFont="1" applyFill="1" applyBorder="1" applyAlignment="1">
      <alignment horizontal="left" vertical="top" wrapText="1"/>
    </xf>
    <xf numFmtId="0" fontId="0" fillId="8" borderId="2" xfId="0" applyFill="1" applyBorder="1"/>
    <xf numFmtId="0" fontId="0" fillId="10" borderId="0" xfId="0" applyFill="1"/>
    <xf numFmtId="0" fontId="1" fillId="10" borderId="0" xfId="0" applyFont="1" applyFill="1"/>
    <xf numFmtId="0" fontId="1" fillId="11" borderId="0" xfId="0" applyFont="1" applyFill="1"/>
    <xf numFmtId="0" fontId="0" fillId="11" borderId="0" xfId="0" applyFill="1"/>
    <xf numFmtId="0" fontId="1" fillId="9" borderId="0" xfId="0" applyFont="1" applyFill="1"/>
    <xf numFmtId="0" fontId="1" fillId="0" borderId="0" xfId="0" applyFont="1" applyFill="1"/>
    <xf numFmtId="0" fontId="1" fillId="6" borderId="2" xfId="0" applyFont="1" applyFill="1" applyBorder="1" applyAlignment="1">
      <alignment horizontal="left" vertical="top"/>
    </xf>
    <xf numFmtId="0" fontId="8" fillId="8" borderId="0" xfId="0" applyFont="1" applyFill="1"/>
    <xf numFmtId="0" fontId="1" fillId="8" borderId="0" xfId="0" applyFont="1" applyFill="1" applyBorder="1" applyAlignment="1">
      <alignment horizontal="center" vertical="top" wrapText="1"/>
    </xf>
    <xf numFmtId="0" fontId="3" fillId="8" borderId="0" xfId="0" applyFont="1" applyFill="1"/>
    <xf numFmtId="0" fontId="1" fillId="8" borderId="0" xfId="0" applyFont="1" applyFill="1" applyAlignment="1">
      <alignment horizontal="left" vertical="top"/>
    </xf>
    <xf numFmtId="0" fontId="1" fillId="8" borderId="0" xfId="0" applyFont="1" applyFill="1"/>
    <xf numFmtId="0" fontId="13" fillId="8" borderId="0" xfId="0" applyFont="1" applyFill="1"/>
    <xf numFmtId="0" fontId="1" fillId="8" borderId="2" xfId="0" applyFont="1" applyFill="1" applyBorder="1" applyAlignment="1">
      <alignment horizontal="left" vertical="top"/>
    </xf>
    <xf numFmtId="0" fontId="6" fillId="8" borderId="2" xfId="0" applyFont="1" applyFill="1" applyBorder="1" applyAlignment="1">
      <alignment vertical="top"/>
    </xf>
    <xf numFmtId="0" fontId="11" fillId="8" borderId="2" xfId="0" applyFont="1" applyFill="1" applyBorder="1" applyAlignment="1">
      <alignment horizontal="left" vertical="top" wrapText="1"/>
    </xf>
    <xf numFmtId="0" fontId="5" fillId="8" borderId="2" xfId="0" applyFont="1" applyFill="1" applyBorder="1" applyAlignment="1">
      <alignment vertical="top" wrapText="1"/>
    </xf>
    <xf numFmtId="1" fontId="6" fillId="8" borderId="2" xfId="0" applyNumberFormat="1" applyFont="1" applyFill="1" applyBorder="1" applyAlignment="1">
      <alignment vertical="top" wrapText="1"/>
    </xf>
    <xf numFmtId="0" fontId="6" fillId="8" borderId="2" xfId="0" applyFont="1" applyFill="1" applyBorder="1" applyAlignment="1">
      <alignment vertical="top" wrapText="1"/>
    </xf>
    <xf numFmtId="9" fontId="6" fillId="8" borderId="2" xfId="0" applyNumberFormat="1" applyFont="1" applyFill="1" applyBorder="1" applyAlignment="1">
      <alignment vertical="top" wrapText="1"/>
    </xf>
    <xf numFmtId="0" fontId="6" fillId="8" borderId="2" xfId="0" applyFont="1" applyFill="1" applyBorder="1"/>
    <xf numFmtId="0" fontId="1" fillId="8" borderId="2" xfId="0" applyFont="1" applyFill="1" applyBorder="1"/>
    <xf numFmtId="0" fontId="6" fillId="7" borderId="2" xfId="0" applyFont="1" applyFill="1" applyBorder="1" applyAlignment="1">
      <alignment horizontal="left" vertical="top"/>
    </xf>
    <xf numFmtId="0" fontId="1" fillId="7" borderId="2" xfId="0" applyFont="1" applyFill="1" applyBorder="1" applyAlignment="1">
      <alignment horizontal="left" vertical="top"/>
    </xf>
    <xf numFmtId="0" fontId="6" fillId="14" borderId="3" xfId="0" applyFont="1" applyFill="1" applyBorder="1"/>
    <xf numFmtId="0" fontId="13" fillId="14" borderId="2" xfId="0" applyFont="1" applyFill="1" applyBorder="1"/>
    <xf numFmtId="0" fontId="6" fillId="13" borderId="5" xfId="0" applyFont="1" applyFill="1" applyBorder="1" applyAlignment="1">
      <alignment horizontal="left" vertical="top"/>
    </xf>
    <xf numFmtId="0" fontId="1" fillId="13" borderId="2" xfId="0" applyFont="1" applyFill="1" applyBorder="1" applyAlignment="1">
      <alignment horizontal="left" vertical="top"/>
    </xf>
    <xf numFmtId="0" fontId="6" fillId="12" borderId="2" xfId="0" applyFont="1" applyFill="1" applyBorder="1" applyAlignment="1">
      <alignment horizontal="left" vertical="top"/>
    </xf>
    <xf numFmtId="0" fontId="1" fillId="12" borderId="2" xfId="0" applyFont="1" applyFill="1" applyBorder="1" applyAlignment="1">
      <alignment horizontal="left" vertical="top"/>
    </xf>
    <xf numFmtId="0" fontId="4" fillId="8" borderId="2" xfId="0" applyFont="1" applyFill="1" applyBorder="1" applyAlignment="1">
      <alignment vertical="top" wrapText="1"/>
    </xf>
    <xf numFmtId="0" fontId="6" fillId="8" borderId="3" xfId="0" applyFont="1" applyFill="1" applyBorder="1"/>
    <xf numFmtId="0" fontId="6" fillId="8" borderId="3" xfId="0" applyFont="1" applyFill="1" applyBorder="1" applyAlignment="1">
      <alignment vertical="top"/>
    </xf>
    <xf numFmtId="0" fontId="6" fillId="8" borderId="2" xfId="0" applyFont="1" applyFill="1" applyBorder="1" applyAlignment="1">
      <alignment horizontal="left" vertical="top"/>
    </xf>
    <xf numFmtId="1" fontId="6" fillId="8" borderId="2" xfId="0" applyNumberFormat="1" applyFont="1" applyFill="1" applyBorder="1" applyAlignment="1">
      <alignment horizontal="right" vertical="top" wrapText="1"/>
    </xf>
    <xf numFmtId="0" fontId="4" fillId="8" borderId="2" xfId="0" applyFont="1" applyFill="1" applyBorder="1" applyAlignment="1">
      <alignment horizontal="left" vertical="top" wrapText="1"/>
    </xf>
    <xf numFmtId="0" fontId="6" fillId="8" borderId="2" xfId="0" applyFont="1" applyFill="1" applyBorder="1" applyAlignment="1">
      <alignment horizontal="center"/>
    </xf>
    <xf numFmtId="0" fontId="1" fillId="8" borderId="2" xfId="0" applyFont="1" applyFill="1" applyBorder="1" applyAlignment="1">
      <alignment vertical="top" wrapText="1"/>
    </xf>
    <xf numFmtId="0" fontId="1" fillId="8" borderId="2" xfId="0" applyFont="1" applyFill="1" applyBorder="1" applyAlignment="1">
      <alignment vertical="top"/>
    </xf>
    <xf numFmtId="1" fontId="1" fillId="8" borderId="2" xfId="0" applyNumberFormat="1" applyFont="1" applyFill="1" applyBorder="1" applyAlignment="1">
      <alignment vertical="top" wrapText="1"/>
    </xf>
    <xf numFmtId="2" fontId="1" fillId="8" borderId="2" xfId="0" applyNumberFormat="1" applyFont="1" applyFill="1" applyBorder="1" applyAlignment="1">
      <alignment vertical="top" wrapText="1"/>
    </xf>
    <xf numFmtId="0" fontId="1" fillId="8" borderId="2" xfId="0" applyNumberFormat="1" applyFont="1" applyFill="1" applyBorder="1" applyAlignment="1">
      <alignment vertical="top" wrapText="1"/>
    </xf>
    <xf numFmtId="14" fontId="1" fillId="8" borderId="2" xfId="0" applyNumberFormat="1" applyFont="1" applyFill="1" applyBorder="1" applyAlignment="1">
      <alignment vertical="top" wrapText="1"/>
    </xf>
    <xf numFmtId="14" fontId="1" fillId="8" borderId="2" xfId="0" applyNumberFormat="1" applyFont="1" applyFill="1" applyBorder="1" applyAlignment="1">
      <alignment vertical="top"/>
    </xf>
    <xf numFmtId="0" fontId="0" fillId="0" borderId="0" xfId="0"/>
    <xf numFmtId="0" fontId="1" fillId="0" borderId="2" xfId="0" applyFont="1" applyBorder="1" applyAlignment="1">
      <alignment horizontal="center" vertical="top"/>
    </xf>
    <xf numFmtId="0" fontId="14" fillId="8" borderId="2" xfId="0" applyFont="1" applyFill="1" applyBorder="1"/>
    <xf numFmtId="0" fontId="6" fillId="8" borderId="3" xfId="0" applyFont="1" applyFill="1" applyBorder="1" applyAlignment="1">
      <alignment vertical="top" wrapText="1"/>
    </xf>
    <xf numFmtId="1" fontId="6" fillId="8" borderId="2" xfId="0" applyNumberFormat="1" applyFont="1" applyFill="1" applyBorder="1" applyAlignment="1">
      <alignment horizontal="left" vertical="top" wrapText="1"/>
    </xf>
    <xf numFmtId="4" fontId="6" fillId="0" borderId="2" xfId="0" applyNumberFormat="1" applyFont="1" applyFill="1" applyBorder="1" applyAlignment="1">
      <alignment vertical="top"/>
    </xf>
    <xf numFmtId="4" fontId="6" fillId="8" borderId="3" xfId="0" applyNumberFormat="1" applyFont="1" applyFill="1" applyBorder="1" applyAlignment="1">
      <alignment vertical="top" wrapText="1"/>
    </xf>
    <xf numFmtId="0" fontId="1" fillId="0" borderId="2" xfId="0" applyFont="1" applyFill="1" applyBorder="1"/>
    <xf numFmtId="0" fontId="6" fillId="4" borderId="5" xfId="0" applyFont="1" applyFill="1" applyBorder="1"/>
    <xf numFmtId="0" fontId="1" fillId="4" borderId="2" xfId="0" applyFont="1" applyFill="1" applyBorder="1"/>
    <xf numFmtId="4" fontId="6" fillId="8" borderId="2" xfId="0" applyNumberFormat="1" applyFont="1" applyFill="1" applyBorder="1" applyAlignment="1">
      <alignment horizontal="center" vertical="top"/>
    </xf>
    <xf numFmtId="1" fontId="4" fillId="8" borderId="3" xfId="0" applyNumberFormat="1" applyFont="1" applyFill="1" applyBorder="1" applyAlignment="1">
      <alignment vertical="top" wrapText="1"/>
    </xf>
    <xf numFmtId="0" fontId="4" fillId="8" borderId="3" xfId="0" applyFont="1" applyFill="1" applyBorder="1" applyAlignment="1">
      <alignment vertical="top" wrapText="1"/>
    </xf>
    <xf numFmtId="1" fontId="4" fillId="8" borderId="2" xfId="0" applyNumberFormat="1" applyFont="1" applyFill="1" applyBorder="1" applyAlignment="1">
      <alignment vertical="top" wrapText="1"/>
    </xf>
    <xf numFmtId="1" fontId="6" fillId="0" borderId="2" xfId="0" applyNumberFormat="1" applyFont="1" applyFill="1" applyBorder="1" applyAlignment="1">
      <alignment vertical="top" wrapText="1"/>
    </xf>
    <xf numFmtId="0" fontId="15" fillId="0" borderId="2" xfId="0" applyFont="1" applyFill="1" applyBorder="1"/>
    <xf numFmtId="4" fontId="6" fillId="0" borderId="2" xfId="0" applyNumberFormat="1" applyFont="1" applyFill="1" applyBorder="1" applyAlignment="1">
      <alignment vertical="top" wrapText="1"/>
    </xf>
    <xf numFmtId="0" fontId="4" fillId="0" borderId="2" xfId="0" applyFont="1" applyFill="1" applyBorder="1" applyAlignment="1">
      <alignment horizontal="left" vertical="top" wrapText="1"/>
    </xf>
    <xf numFmtId="0" fontId="10" fillId="0" borderId="0" xfId="0" applyFont="1" applyAlignment="1">
      <alignment vertical="center"/>
    </xf>
    <xf numFmtId="0" fontId="19" fillId="0" borderId="0" xfId="4" applyFont="1"/>
    <xf numFmtId="0" fontId="10" fillId="0" borderId="1" xfId="0" applyFont="1" applyBorder="1" applyAlignment="1">
      <alignment vertical="center" wrapText="1"/>
    </xf>
    <xf numFmtId="1" fontId="19" fillId="0" borderId="0" xfId="4" applyNumberFormat="1" applyFont="1" applyFill="1"/>
    <xf numFmtId="0" fontId="19" fillId="0" borderId="0" xfId="4" applyFont="1" applyFill="1"/>
    <xf numFmtId="1" fontId="19" fillId="0" borderId="0" xfId="4" applyNumberFormat="1" applyFont="1" applyFill="1" applyAlignment="1">
      <alignment horizontal="center"/>
    </xf>
    <xf numFmtId="0" fontId="20" fillId="0" borderId="0" xfId="4" applyFont="1" applyFill="1" applyAlignment="1"/>
    <xf numFmtId="0" fontId="18" fillId="0" borderId="0" xfId="4" applyFill="1" applyAlignment="1">
      <alignment horizontal="center" vertical="center"/>
    </xf>
    <xf numFmtId="49" fontId="18" fillId="0" borderId="0" xfId="4" applyNumberFormat="1" applyFill="1" applyBorder="1" applyAlignment="1">
      <alignment horizontal="center" vertical="center" wrapText="1"/>
    </xf>
    <xf numFmtId="4" fontId="18" fillId="0" borderId="0" xfId="4" applyNumberFormat="1" applyFill="1" applyBorder="1" applyAlignment="1">
      <alignment horizontal="center" vertical="center" wrapText="1"/>
    </xf>
    <xf numFmtId="0" fontId="18" fillId="0" borderId="0" xfId="4" applyFill="1"/>
    <xf numFmtId="2" fontId="18" fillId="0" borderId="0" xfId="4" applyNumberFormat="1" applyFill="1"/>
    <xf numFmtId="4" fontId="21" fillId="0" borderId="0" xfId="4" applyNumberFormat="1" applyFont="1" applyFill="1" applyBorder="1" applyAlignment="1">
      <alignment horizontal="center" vertical="center" wrapText="1"/>
    </xf>
    <xf numFmtId="0" fontId="21" fillId="0" borderId="0" xfId="4" applyFont="1"/>
    <xf numFmtId="0" fontId="24" fillId="0" borderId="0" xfId="4" applyFont="1" applyFill="1"/>
    <xf numFmtId="49" fontId="18" fillId="0" borderId="0" xfId="4" applyNumberFormat="1" applyFill="1"/>
    <xf numFmtId="4" fontId="18" fillId="0" borderId="0" xfId="4" applyNumberFormat="1" applyFill="1"/>
    <xf numFmtId="0" fontId="19" fillId="0" borderId="0" xfId="4" applyFont="1" applyFill="1" applyAlignment="1">
      <alignment vertical="center"/>
    </xf>
    <xf numFmtId="0" fontId="18" fillId="0" borderId="0" xfId="4" applyFill="1" applyAlignment="1">
      <alignment vertical="center"/>
    </xf>
    <xf numFmtId="0" fontId="19" fillId="0" borderId="2" xfId="4" applyFont="1" applyFill="1" applyBorder="1" applyAlignment="1">
      <alignment horizontal="center" vertical="center"/>
    </xf>
    <xf numFmtId="0" fontId="19" fillId="0" borderId="2" xfId="4" applyFont="1" applyFill="1" applyBorder="1" applyAlignment="1">
      <alignment horizontal="center" vertical="center" wrapText="1"/>
    </xf>
    <xf numFmtId="0" fontId="19" fillId="0" borderId="2" xfId="4" applyFont="1" applyFill="1" applyBorder="1"/>
    <xf numFmtId="4" fontId="19" fillId="0" borderId="2" xfId="4" applyNumberFormat="1" applyFont="1" applyFill="1" applyBorder="1" applyAlignment="1">
      <alignment horizontal="center" vertical="center"/>
    </xf>
    <xf numFmtId="0" fontId="19" fillId="15" borderId="0" xfId="4" applyFont="1" applyFill="1"/>
    <xf numFmtId="0" fontId="26" fillId="0" borderId="0" xfId="4" applyFont="1" applyFill="1"/>
    <xf numFmtId="49" fontId="21" fillId="0" borderId="0" xfId="4"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19" fillId="0" borderId="2" xfId="4" applyFont="1" applyFill="1" applyBorder="1" applyAlignment="1">
      <alignment horizontal="center" vertical="top" wrapText="1"/>
    </xf>
    <xf numFmtId="14" fontId="19" fillId="0" borderId="2" xfId="4" applyNumberFormat="1" applyFont="1" applyFill="1" applyBorder="1" applyAlignment="1">
      <alignment vertical="top"/>
    </xf>
    <xf numFmtId="14" fontId="19" fillId="0" borderId="2" xfId="4" applyNumberFormat="1" applyFont="1" applyFill="1" applyBorder="1" applyAlignment="1">
      <alignment horizontal="center" vertical="top"/>
    </xf>
    <xf numFmtId="0" fontId="19" fillId="0" borderId="2" xfId="4" applyFont="1" applyFill="1" applyBorder="1" applyAlignment="1">
      <alignment horizontal="left" vertical="top" wrapText="1"/>
    </xf>
    <xf numFmtId="0" fontId="19" fillId="0" borderId="2" xfId="4" applyFont="1" applyFill="1" applyBorder="1" applyAlignment="1">
      <alignment vertical="top"/>
    </xf>
    <xf numFmtId="0" fontId="19" fillId="0" borderId="2" xfId="4" applyFont="1" applyFill="1" applyBorder="1" applyAlignment="1">
      <alignment horizontal="center" vertical="top"/>
    </xf>
    <xf numFmtId="4" fontId="19" fillId="0" borderId="2" xfId="4" applyNumberFormat="1" applyFont="1" applyFill="1" applyBorder="1" applyAlignment="1">
      <alignment horizontal="center" vertical="top"/>
    </xf>
    <xf numFmtId="0" fontId="19" fillId="0" borderId="2" xfId="4" applyFont="1" applyFill="1" applyBorder="1" applyAlignment="1">
      <alignment vertical="top" wrapText="1"/>
    </xf>
    <xf numFmtId="14" fontId="19" fillId="0" borderId="2" xfId="4" applyNumberFormat="1" applyFont="1" applyFill="1" applyBorder="1" applyAlignment="1">
      <alignment horizontal="center" vertical="top" wrapText="1"/>
    </xf>
    <xf numFmtId="0" fontId="4" fillId="0" borderId="2" xfId="4" applyFont="1" applyFill="1" applyBorder="1" applyAlignment="1">
      <alignment horizontal="left" vertical="top" wrapText="1"/>
    </xf>
    <xf numFmtId="0" fontId="25" fillId="0" borderId="2" xfId="4" applyFont="1" applyFill="1" applyBorder="1" applyAlignment="1">
      <alignment vertical="top"/>
    </xf>
    <xf numFmtId="14" fontId="4" fillId="0" borderId="2" xfId="4" applyNumberFormat="1" applyFont="1" applyFill="1" applyBorder="1" applyAlignment="1">
      <alignment horizontal="center" vertical="top" wrapText="1"/>
    </xf>
    <xf numFmtId="0" fontId="4" fillId="0" borderId="2" xfId="4" applyFont="1" applyFill="1" applyBorder="1" applyAlignment="1">
      <alignment vertical="top" wrapText="1"/>
    </xf>
    <xf numFmtId="0" fontId="16" fillId="0" borderId="2" xfId="4" applyFont="1" applyFill="1" applyBorder="1" applyAlignment="1">
      <alignment horizontal="left" vertical="top" wrapText="1"/>
    </xf>
    <xf numFmtId="0" fontId="16" fillId="0" borderId="2" xfId="4" applyFont="1" applyFill="1" applyBorder="1" applyAlignment="1">
      <alignment vertical="top" wrapText="1"/>
    </xf>
    <xf numFmtId="0" fontId="16" fillId="0" borderId="2" xfId="4" applyFont="1" applyFill="1" applyBorder="1"/>
    <xf numFmtId="14" fontId="16" fillId="0" borderId="2" xfId="4" applyNumberFormat="1" applyFont="1" applyFill="1" applyBorder="1"/>
    <xf numFmtId="14" fontId="16" fillId="0" borderId="2" xfId="4" applyNumberFormat="1" applyFont="1" applyFill="1" applyBorder="1" applyAlignment="1">
      <alignment vertical="top"/>
    </xf>
    <xf numFmtId="14" fontId="16" fillId="0" borderId="2" xfId="4" applyNumberFormat="1" applyFont="1" applyFill="1" applyBorder="1" applyAlignment="1"/>
    <xf numFmtId="14" fontId="16" fillId="0" borderId="2" xfId="4" applyNumberFormat="1" applyFont="1" applyFill="1" applyBorder="1" applyAlignment="1">
      <alignment horizontal="center" vertical="top"/>
    </xf>
    <xf numFmtId="0" fontId="19" fillId="0" borderId="0" xfId="4" applyFont="1" applyAlignment="1">
      <alignment horizontal="center"/>
    </xf>
    <xf numFmtId="0" fontId="21" fillId="0" borderId="0" xfId="4" applyFont="1" applyAlignment="1">
      <alignment horizontal="center"/>
    </xf>
    <xf numFmtId="0" fontId="19" fillId="0" borderId="0" xfId="4" applyFont="1" applyAlignment="1">
      <alignment vertical="top"/>
    </xf>
    <xf numFmtId="0" fontId="10" fillId="0" borderId="0" xfId="0" applyFont="1" applyAlignment="1">
      <alignment vertical="top"/>
    </xf>
    <xf numFmtId="0" fontId="10" fillId="0" borderId="1" xfId="0" applyFont="1" applyBorder="1" applyAlignment="1">
      <alignment vertical="top" wrapText="1"/>
    </xf>
    <xf numFmtId="0" fontId="10" fillId="0" borderId="0" xfId="0" applyFont="1" applyBorder="1" applyAlignment="1">
      <alignment vertical="top" wrapText="1"/>
    </xf>
    <xf numFmtId="0" fontId="21" fillId="0" borderId="0" xfId="4" applyFont="1" applyAlignment="1">
      <alignment vertical="top"/>
    </xf>
    <xf numFmtId="0" fontId="10" fillId="0" borderId="0" xfId="0" applyFont="1" applyFill="1" applyBorder="1" applyAlignment="1">
      <alignment horizontal="center" vertical="center" wrapText="1"/>
    </xf>
    <xf numFmtId="49" fontId="21" fillId="0" borderId="0" xfId="4" applyNumberFormat="1" applyFont="1" applyFill="1" applyBorder="1" applyAlignment="1">
      <alignment horizontal="center" vertical="center" wrapText="1"/>
    </xf>
    <xf numFmtId="0" fontId="21" fillId="0" borderId="0" xfId="4" applyFont="1" applyFill="1"/>
    <xf numFmtId="4" fontId="28" fillId="0" borderId="0" xfId="4" applyNumberFormat="1" applyFont="1" applyFill="1" applyBorder="1" applyAlignment="1">
      <alignment horizontal="center" vertical="center" wrapText="1"/>
    </xf>
    <xf numFmtId="14" fontId="6" fillId="0" borderId="2" xfId="0" applyNumberFormat="1" applyFont="1" applyFill="1" applyBorder="1" applyAlignment="1">
      <alignment horizontal="right" vertical="top" wrapText="1"/>
    </xf>
    <xf numFmtId="0" fontId="6" fillId="0" borderId="5" xfId="0" applyFont="1" applyFill="1" applyBorder="1" applyAlignment="1">
      <alignment vertical="top" wrapText="1"/>
    </xf>
    <xf numFmtId="0" fontId="6" fillId="0" borderId="5" xfId="0" applyFont="1" applyFill="1" applyBorder="1" applyAlignment="1">
      <alignment horizontal="center" vertical="top" wrapText="1"/>
    </xf>
    <xf numFmtId="0" fontId="3" fillId="0" borderId="0" xfId="0" applyFont="1" applyFill="1"/>
    <xf numFmtId="0" fontId="19" fillId="16" borderId="0" xfId="4" applyFont="1" applyFill="1"/>
    <xf numFmtId="0" fontId="26" fillId="16" borderId="0" xfId="4" applyFont="1" applyFill="1"/>
    <xf numFmtId="14" fontId="19" fillId="0" borderId="2" xfId="4" applyNumberFormat="1" applyFont="1" applyFill="1" applyBorder="1" applyAlignment="1">
      <alignment horizontal="left" vertical="top"/>
    </xf>
    <xf numFmtId="0" fontId="19" fillId="0" borderId="2" xfId="4" applyFont="1" applyFill="1" applyBorder="1" applyAlignment="1">
      <alignment horizontal="left" vertical="top"/>
    </xf>
    <xf numFmtId="14" fontId="16" fillId="0" borderId="2" xfId="0" applyNumberFormat="1" applyFont="1" applyFill="1" applyBorder="1" applyAlignment="1">
      <alignment horizontal="left" vertical="top" wrapText="1"/>
    </xf>
    <xf numFmtId="0" fontId="0" fillId="0" borderId="2" xfId="0" applyFill="1" applyBorder="1"/>
    <xf numFmtId="4" fontId="0" fillId="0" borderId="0" xfId="0" applyNumberFormat="1" applyFill="1"/>
    <xf numFmtId="0" fontId="9" fillId="0" borderId="2" xfId="0" applyFont="1" applyFill="1" applyBorder="1"/>
    <xf numFmtId="0" fontId="10" fillId="0" borderId="2" xfId="0" applyFont="1" applyFill="1" applyBorder="1" applyAlignment="1">
      <alignment horizontal="right" vertical="top"/>
    </xf>
    <xf numFmtId="2" fontId="10" fillId="0" borderId="2" xfId="0" applyNumberFormat="1" applyFont="1" applyFill="1" applyBorder="1" applyAlignment="1">
      <alignment horizontal="right" vertical="top" wrapText="1"/>
    </xf>
    <xf numFmtId="0" fontId="10" fillId="0" borderId="2" xfId="0" applyFont="1" applyFill="1" applyBorder="1"/>
    <xf numFmtId="0" fontId="2" fillId="0" borderId="0" xfId="0" applyFont="1" applyFill="1"/>
    <xf numFmtId="0" fontId="27" fillId="0" borderId="2" xfId="0" applyFont="1" applyFill="1" applyBorder="1"/>
    <xf numFmtId="0" fontId="8" fillId="0" borderId="0" xfId="0" applyFont="1" applyFill="1"/>
    <xf numFmtId="0" fontId="16" fillId="0" borderId="2" xfId="4" applyFont="1" applyFill="1" applyBorder="1" applyAlignment="1">
      <alignment vertical="top"/>
    </xf>
    <xf numFmtId="0" fontId="8" fillId="0" borderId="2" xfId="0" applyFont="1" applyFill="1" applyBorder="1"/>
    <xf numFmtId="14" fontId="18" fillId="0" borderId="2" xfId="4" applyNumberFormat="1" applyFont="1" applyFill="1" applyBorder="1" applyAlignment="1">
      <alignment horizontal="center" vertical="top"/>
    </xf>
    <xf numFmtId="0" fontId="9" fillId="0" borderId="2" xfId="0" applyFont="1" applyFill="1" applyBorder="1" applyAlignment="1">
      <alignment vertical="top"/>
    </xf>
    <xf numFmtId="0" fontId="0" fillId="0" borderId="0" xfId="0" applyFill="1" applyAlignment="1">
      <alignment vertical="top"/>
    </xf>
    <xf numFmtId="0" fontId="16" fillId="0" borderId="5" xfId="4" applyFont="1" applyFill="1" applyBorder="1" applyAlignment="1">
      <alignment horizontal="left" vertical="top" wrapText="1"/>
    </xf>
    <xf numFmtId="4" fontId="6" fillId="8" borderId="2" xfId="0" applyNumberFormat="1" applyFont="1" applyFill="1" applyBorder="1" applyAlignment="1">
      <alignment vertical="top" wrapText="1"/>
    </xf>
    <xf numFmtId="0" fontId="10" fillId="0" borderId="0" xfId="0" applyFont="1" applyFill="1" applyAlignment="1">
      <alignment vertical="center"/>
    </xf>
    <xf numFmtId="0" fontId="10" fillId="0" borderId="1" xfId="0" applyFont="1" applyFill="1" applyBorder="1" applyAlignment="1">
      <alignment vertical="center" wrapText="1"/>
    </xf>
    <xf numFmtId="4" fontId="4" fillId="0" borderId="0" xfId="4" applyNumberFormat="1" applyFont="1" applyFill="1"/>
    <xf numFmtId="0" fontId="4" fillId="0" borderId="0" xfId="4" applyFont="1" applyFill="1"/>
    <xf numFmtId="14" fontId="4" fillId="0" borderId="2" xfId="0" applyNumberFormat="1" applyFont="1" applyFill="1" applyBorder="1" applyAlignment="1">
      <alignment horizontal="center" vertical="top" wrapText="1"/>
    </xf>
    <xf numFmtId="0" fontId="23" fillId="0" borderId="0" xfId="4" applyFont="1" applyFill="1" applyAlignment="1">
      <alignment horizontal="center" vertical="center"/>
    </xf>
    <xf numFmtId="0" fontId="21" fillId="0" borderId="2" xfId="4" applyFont="1" applyFill="1" applyBorder="1"/>
    <xf numFmtId="2" fontId="19" fillId="0" borderId="2" xfId="4" applyNumberFormat="1" applyFont="1" applyFill="1" applyBorder="1" applyAlignment="1">
      <alignment horizontal="center" vertical="top"/>
    </xf>
    <xf numFmtId="0" fontId="22" fillId="0" borderId="0" xfId="4" applyFont="1" applyFill="1" applyBorder="1" applyAlignment="1">
      <alignment horizontal="center" vertical="center" wrapText="1"/>
    </xf>
    <xf numFmtId="14" fontId="4" fillId="0" borderId="0" xfId="0" applyNumberFormat="1" applyFont="1" applyFill="1" applyBorder="1" applyAlignment="1">
      <alignment horizontal="center" vertical="top" wrapText="1"/>
    </xf>
    <xf numFmtId="0" fontId="16" fillId="0" borderId="0" xfId="4" applyFont="1" applyFill="1" applyBorder="1" applyAlignment="1">
      <alignment vertical="top" wrapText="1"/>
    </xf>
    <xf numFmtId="0" fontId="16" fillId="0" borderId="2" xfId="4" applyFont="1" applyFill="1" applyBorder="1" applyAlignment="1">
      <alignment horizontal="center" vertical="center"/>
    </xf>
    <xf numFmtId="4" fontId="16" fillId="0" borderId="2" xfId="4" applyNumberFormat="1" applyFont="1" applyFill="1" applyBorder="1" applyAlignment="1">
      <alignment horizontal="center" vertical="center"/>
    </xf>
    <xf numFmtId="4" fontId="16" fillId="0" borderId="2" xfId="4" applyNumberFormat="1" applyFont="1" applyFill="1" applyBorder="1" applyAlignment="1">
      <alignment horizontal="center" vertical="center" wrapText="1"/>
    </xf>
    <xf numFmtId="3" fontId="16" fillId="0" borderId="2" xfId="4" applyNumberFormat="1" applyFont="1" applyFill="1" applyBorder="1" applyAlignment="1">
      <alignment horizontal="center" vertical="center"/>
    </xf>
    <xf numFmtId="4" fontId="16" fillId="0" borderId="2" xfId="4" applyNumberFormat="1" applyFont="1" applyFill="1" applyBorder="1" applyAlignment="1">
      <alignment horizontal="left" vertical="center"/>
    </xf>
    <xf numFmtId="3" fontId="16" fillId="0" borderId="2" xfId="4" applyNumberFormat="1" applyFont="1" applyFill="1" applyBorder="1" applyAlignment="1">
      <alignment horizontal="center" vertical="center" wrapText="1"/>
    </xf>
    <xf numFmtId="3" fontId="16" fillId="0" borderId="6" xfId="4" applyNumberFormat="1" applyFont="1" applyFill="1" applyBorder="1" applyAlignment="1">
      <alignment horizontal="center" vertical="center"/>
    </xf>
    <xf numFmtId="0" fontId="6" fillId="0" borderId="3" xfId="0" applyFont="1" applyFill="1" applyBorder="1" applyAlignment="1">
      <alignment vertical="top"/>
    </xf>
    <xf numFmtId="49" fontId="30" fillId="0" borderId="0" xfId="4" applyNumberFormat="1" applyFont="1" applyFill="1" applyBorder="1" applyAlignment="1">
      <alignment horizontal="left" vertical="top"/>
    </xf>
    <xf numFmtId="49" fontId="24" fillId="0" borderId="0" xfId="4" applyNumberFormat="1" applyFont="1" applyFill="1" applyBorder="1" applyAlignment="1">
      <alignment vertical="center" wrapText="1"/>
    </xf>
    <xf numFmtId="0" fontId="31" fillId="0" borderId="2" xfId="4" applyFont="1" applyFill="1" applyBorder="1" applyAlignment="1">
      <alignment horizontal="center" vertical="top" wrapText="1"/>
    </xf>
    <xf numFmtId="165" fontId="20" fillId="0" borderId="0" xfId="4" applyNumberFormat="1" applyFont="1" applyFill="1" applyAlignment="1"/>
    <xf numFmtId="165" fontId="16" fillId="0" borderId="2" xfId="4" applyNumberFormat="1" applyFont="1" applyFill="1" applyBorder="1" applyAlignment="1">
      <alignment horizontal="center" vertical="center" wrapText="1"/>
    </xf>
    <xf numFmtId="165" fontId="16" fillId="0" borderId="2" xfId="4" applyNumberFormat="1" applyFont="1" applyFill="1" applyBorder="1" applyAlignment="1">
      <alignment horizontal="center" vertical="center"/>
    </xf>
    <xf numFmtId="165" fontId="18" fillId="0" borderId="0" xfId="4" applyNumberFormat="1" applyFill="1" applyBorder="1" applyAlignment="1">
      <alignment horizontal="center" vertical="center" wrapText="1"/>
    </xf>
    <xf numFmtId="165" fontId="21" fillId="0" borderId="0" xfId="4" applyNumberFormat="1" applyFont="1" applyFill="1" applyBorder="1" applyAlignment="1">
      <alignment horizontal="center" vertical="center" wrapText="1"/>
    </xf>
    <xf numFmtId="165" fontId="18" fillId="0" borderId="0" xfId="4" applyNumberFormat="1" applyFill="1"/>
    <xf numFmtId="0" fontId="20" fillId="0" borderId="0" xfId="4" applyFont="1" applyFill="1"/>
    <xf numFmtId="0" fontId="12" fillId="0" borderId="2" xfId="0" applyFont="1" applyFill="1" applyBorder="1" applyAlignment="1">
      <alignment horizontal="center" vertical="top"/>
    </xf>
    <xf numFmtId="166" fontId="4" fillId="0" borderId="2" xfId="5" applyNumberFormat="1" applyFont="1" applyFill="1" applyBorder="1" applyAlignment="1">
      <alignment vertical="top"/>
    </xf>
    <xf numFmtId="49" fontId="16" fillId="0" borderId="2" xfId="0" applyNumberFormat="1" applyFont="1" applyFill="1" applyBorder="1" applyAlignment="1">
      <alignment horizontal="center" vertical="center" wrapText="1"/>
    </xf>
    <xf numFmtId="0" fontId="25" fillId="0" borderId="2" xfId="4" applyFont="1" applyFill="1" applyBorder="1" applyAlignment="1">
      <alignment horizontal="center" vertical="top"/>
    </xf>
    <xf numFmtId="167" fontId="16" fillId="0" borderId="2" xfId="4" applyNumberFormat="1" applyFont="1" applyFill="1" applyBorder="1" applyAlignment="1">
      <alignment horizontal="center" vertical="center" wrapText="1"/>
    </xf>
    <xf numFmtId="49" fontId="28" fillId="0" borderId="0" xfId="4" applyNumberFormat="1" applyFont="1" applyFill="1" applyBorder="1" applyAlignment="1">
      <alignment horizontal="center" vertical="center" wrapText="1"/>
    </xf>
    <xf numFmtId="49" fontId="32" fillId="0" borderId="0" xfId="4" applyNumberFormat="1" applyFont="1" applyFill="1" applyBorder="1" applyAlignment="1">
      <alignment horizontal="left" vertical="top"/>
    </xf>
    <xf numFmtId="0" fontId="28" fillId="0" borderId="0" xfId="4" applyFont="1" applyFill="1" applyAlignment="1">
      <alignment horizontal="center" vertical="center"/>
    </xf>
    <xf numFmtId="2" fontId="28" fillId="0" borderId="0" xfId="4" applyNumberFormat="1" applyFont="1" applyFill="1" applyAlignment="1">
      <alignment vertical="center"/>
    </xf>
    <xf numFmtId="165" fontId="28" fillId="0" borderId="0" xfId="4" applyNumberFormat="1" applyFont="1" applyFill="1" applyBorder="1" applyAlignment="1">
      <alignment horizontal="center" vertical="center" wrapText="1"/>
    </xf>
    <xf numFmtId="0" fontId="28" fillId="0" borderId="0" xfId="4" applyFont="1" applyFill="1"/>
    <xf numFmtId="4" fontId="28" fillId="0" borderId="0" xfId="4" applyNumberFormat="1" applyFont="1" applyFill="1"/>
    <xf numFmtId="0" fontId="33" fillId="0" borderId="0" xfId="4" applyFont="1" applyFill="1"/>
    <xf numFmtId="0" fontId="18" fillId="6" borderId="0" xfId="4" applyFill="1" applyAlignment="1">
      <alignment horizontal="center" vertical="center"/>
    </xf>
    <xf numFmtId="49" fontId="28" fillId="0" borderId="0" xfId="4" applyNumberFormat="1" applyFont="1" applyFill="1" applyBorder="1" applyAlignment="1">
      <alignment horizontal="left" vertical="center" wrapText="1"/>
    </xf>
    <xf numFmtId="0" fontId="16" fillId="0" borderId="7" xfId="4" applyFont="1" applyFill="1" applyBorder="1" applyAlignment="1">
      <alignment horizontal="center" vertical="center"/>
    </xf>
    <xf numFmtId="0" fontId="21" fillId="0" borderId="2" xfId="4" applyFont="1" applyFill="1" applyBorder="1" applyAlignment="1">
      <alignment horizontal="left" vertical="center"/>
    </xf>
    <xf numFmtId="0" fontId="18" fillId="0" borderId="2" xfId="4" applyFill="1" applyBorder="1"/>
    <xf numFmtId="165" fontId="33" fillId="0" borderId="2" xfId="4" applyNumberFormat="1" applyFont="1" applyFill="1" applyBorder="1"/>
    <xf numFmtId="0" fontId="28" fillId="0" borderId="2" xfId="4" applyFont="1" applyFill="1" applyBorder="1"/>
    <xf numFmtId="0" fontId="18" fillId="17" borderId="0" xfId="4" applyFill="1" applyAlignment="1">
      <alignment horizontal="center" vertical="center"/>
    </xf>
    <xf numFmtId="2" fontId="18" fillId="0" borderId="0" xfId="4" applyNumberFormat="1" applyFill="1" applyBorder="1" applyAlignment="1">
      <alignment horizontal="center" vertical="center" wrapText="1"/>
    </xf>
    <xf numFmtId="0" fontId="18" fillId="3" borderId="0" xfId="4" applyFill="1" applyAlignment="1">
      <alignment horizontal="center" vertical="center"/>
    </xf>
    <xf numFmtId="0" fontId="1" fillId="17" borderId="0" xfId="0" applyFont="1" applyFill="1"/>
    <xf numFmtId="4" fontId="16" fillId="0" borderId="2" xfId="0" applyNumberFormat="1" applyFont="1" applyFill="1" applyBorder="1" applyAlignment="1">
      <alignment vertical="top" wrapText="1"/>
    </xf>
    <xf numFmtId="2" fontId="16" fillId="0" borderId="2" xfId="0" applyNumberFormat="1" applyFont="1" applyFill="1" applyBorder="1" applyAlignment="1">
      <alignment vertical="top" wrapText="1"/>
    </xf>
    <xf numFmtId="4" fontId="16" fillId="0" borderId="2" xfId="0" applyNumberFormat="1" applyFont="1" applyFill="1" applyBorder="1" applyAlignment="1">
      <alignment vertical="top"/>
    </xf>
    <xf numFmtId="14" fontId="16" fillId="0" borderId="2" xfId="0" applyNumberFormat="1" applyFont="1" applyFill="1" applyBorder="1" applyAlignment="1">
      <alignment horizontal="left" vertical="top"/>
    </xf>
    <xf numFmtId="0" fontId="16" fillId="0" borderId="2" xfId="0" applyFont="1" applyFill="1" applyBorder="1" applyAlignment="1">
      <alignment vertical="top" wrapText="1"/>
    </xf>
    <xf numFmtId="0" fontId="34" fillId="8" borderId="2" xfId="0" applyFont="1" applyFill="1" applyBorder="1" applyAlignment="1">
      <alignment vertical="top" wrapText="1"/>
    </xf>
    <xf numFmtId="0" fontId="35" fillId="8" borderId="2" xfId="0" applyFont="1" applyFill="1" applyBorder="1" applyAlignment="1">
      <alignment horizontal="left" vertical="top"/>
    </xf>
    <xf numFmtId="0" fontId="36" fillId="8" borderId="2" xfId="0" applyFont="1" applyFill="1" applyBorder="1" applyAlignment="1">
      <alignment horizontal="left" vertical="top" wrapText="1"/>
    </xf>
    <xf numFmtId="0" fontId="35" fillId="8" borderId="2" xfId="0" applyFont="1" applyFill="1" applyBorder="1" applyAlignment="1">
      <alignment horizontal="left" vertical="top" wrapText="1"/>
    </xf>
    <xf numFmtId="1" fontId="35" fillId="8" borderId="2" xfId="0" applyNumberFormat="1" applyFont="1" applyFill="1" applyBorder="1" applyAlignment="1">
      <alignment horizontal="left" vertical="top" wrapText="1"/>
    </xf>
    <xf numFmtId="0" fontId="35" fillId="8" borderId="2" xfId="0" applyFont="1" applyFill="1" applyBorder="1" applyAlignment="1">
      <alignment vertical="top" wrapText="1"/>
    </xf>
    <xf numFmtId="49" fontId="16" fillId="0" borderId="2" xfId="4" applyNumberFormat="1" applyFont="1" applyFill="1" applyBorder="1" applyAlignment="1">
      <alignment horizontal="center" vertical="top"/>
    </xf>
    <xf numFmtId="1" fontId="19" fillId="18" borderId="0" xfId="4" applyNumberFormat="1" applyFont="1" applyFill="1"/>
    <xf numFmtId="1" fontId="19" fillId="0" borderId="2" xfId="4" applyNumberFormat="1" applyFont="1" applyFill="1" applyBorder="1" applyAlignment="1">
      <alignment horizontal="center" vertical="center"/>
    </xf>
    <xf numFmtId="1" fontId="19" fillId="0" borderId="0" xfId="4" applyNumberFormat="1" applyFont="1" applyFill="1" applyBorder="1" applyAlignment="1">
      <alignment horizontal="center" vertical="center"/>
    </xf>
    <xf numFmtId="0" fontId="14" fillId="0" borderId="0" xfId="4" applyFont="1" applyFill="1" applyBorder="1" applyAlignment="1">
      <alignment horizontal="center" vertical="top"/>
    </xf>
    <xf numFmtId="0" fontId="19" fillId="0" borderId="0" xfId="4" applyFont="1" applyFill="1" applyBorder="1" applyAlignment="1">
      <alignment horizontal="center" vertical="top" wrapText="1"/>
    </xf>
    <xf numFmtId="0" fontId="19" fillId="0" borderId="0" xfId="4" applyFont="1" applyFill="1" applyBorder="1" applyAlignment="1">
      <alignment vertical="top"/>
    </xf>
    <xf numFmtId="2" fontId="19" fillId="0" borderId="0" xfId="4" applyNumberFormat="1" applyFont="1" applyFill="1" applyBorder="1" applyAlignment="1">
      <alignment horizontal="center" vertical="top"/>
    </xf>
    <xf numFmtId="0" fontId="25" fillId="0" borderId="0" xfId="4" applyFont="1" applyFill="1" applyBorder="1" applyAlignment="1">
      <alignment horizontal="center" vertical="top"/>
    </xf>
    <xf numFmtId="4" fontId="19" fillId="0" borderId="0" xfId="4" applyNumberFormat="1" applyFont="1" applyFill="1" applyBorder="1" applyAlignment="1">
      <alignment horizontal="center" vertical="top"/>
    </xf>
    <xf numFmtId="14" fontId="19" fillId="0" borderId="0" xfId="4" applyNumberFormat="1" applyFont="1" applyFill="1" applyBorder="1" applyAlignment="1">
      <alignment vertical="top"/>
    </xf>
    <xf numFmtId="0" fontId="4" fillId="0" borderId="0" xfId="4" applyFont="1" applyFill="1" applyBorder="1" applyAlignment="1">
      <alignment horizontal="left" vertical="top" wrapText="1"/>
    </xf>
    <xf numFmtId="0" fontId="19" fillId="0" borderId="0" xfId="4" applyFont="1" applyFill="1" applyBorder="1"/>
    <xf numFmtId="0" fontId="35" fillId="0" borderId="2" xfId="0" applyFont="1" applyFill="1" applyBorder="1" applyAlignment="1">
      <alignment vertical="top" wrapText="1"/>
    </xf>
    <xf numFmtId="49" fontId="16" fillId="0" borderId="2" xfId="4" applyNumberFormat="1" applyFont="1" applyFill="1" applyBorder="1" applyAlignment="1">
      <alignment horizontal="center" vertical="center" wrapText="1"/>
    </xf>
    <xf numFmtId="49" fontId="16" fillId="0" borderId="3" xfId="4" applyNumberFormat="1" applyFont="1" applyFill="1" applyBorder="1" applyAlignment="1">
      <alignment horizontal="center" vertical="center" wrapText="1"/>
    </xf>
    <xf numFmtId="0" fontId="16" fillId="0" borderId="2" xfId="4" applyFont="1" applyFill="1" applyBorder="1" applyAlignment="1">
      <alignment horizontal="center" vertical="center" wrapText="1"/>
    </xf>
    <xf numFmtId="0" fontId="16" fillId="0" borderId="2" xfId="0" applyFont="1" applyFill="1" applyBorder="1" applyAlignment="1">
      <alignment vertical="top"/>
    </xf>
    <xf numFmtId="0" fontId="16" fillId="0" borderId="2" xfId="0" applyFont="1" applyFill="1" applyBorder="1" applyAlignment="1">
      <alignment horizontal="left" vertical="top" wrapText="1"/>
    </xf>
    <xf numFmtId="49" fontId="16" fillId="0" borderId="2" xfId="0" applyNumberFormat="1" applyFont="1" applyFill="1" applyBorder="1" applyAlignment="1">
      <alignment vertical="top" wrapText="1"/>
    </xf>
    <xf numFmtId="0" fontId="16" fillId="0" borderId="2" xfId="0" applyFont="1" applyFill="1" applyBorder="1"/>
    <xf numFmtId="49" fontId="16" fillId="0" borderId="2" xfId="0" applyNumberFormat="1" applyFont="1" applyFill="1" applyBorder="1" applyAlignment="1">
      <alignment horizontal="left" vertical="top"/>
    </xf>
    <xf numFmtId="0" fontId="16" fillId="0" borderId="2" xfId="0" applyFont="1" applyFill="1" applyBorder="1" applyAlignment="1">
      <alignment horizontal="center" vertical="top"/>
    </xf>
    <xf numFmtId="0" fontId="37" fillId="0" borderId="0" xfId="0" applyFont="1" applyFill="1"/>
    <xf numFmtId="0" fontId="38" fillId="0" borderId="0" xfId="0" applyFont="1" applyFill="1" applyAlignment="1">
      <alignment horizontal="center" vertical="center"/>
    </xf>
    <xf numFmtId="0" fontId="38" fillId="0" borderId="0" xfId="0" applyFont="1" applyFill="1"/>
    <xf numFmtId="0" fontId="16" fillId="0" borderId="2" xfId="0" applyFont="1" applyFill="1" applyBorder="1" applyAlignment="1">
      <alignment horizontal="center" vertical="top" wrapText="1"/>
    </xf>
    <xf numFmtId="4" fontId="16" fillId="0" borderId="2" xfId="0" applyNumberFormat="1" applyFont="1" applyFill="1" applyBorder="1" applyAlignment="1">
      <alignment horizontal="center" vertical="top" wrapText="1"/>
    </xf>
    <xf numFmtId="0" fontId="16" fillId="0" borderId="2" xfId="0" applyNumberFormat="1" applyFont="1" applyFill="1" applyBorder="1" applyAlignment="1">
      <alignment horizontal="center" vertical="top" wrapText="1"/>
    </xf>
    <xf numFmtId="0" fontId="16" fillId="0" borderId="2" xfId="0" applyNumberFormat="1" applyFont="1" applyFill="1" applyBorder="1" applyAlignment="1">
      <alignment vertical="top" wrapText="1"/>
    </xf>
    <xf numFmtId="0" fontId="16" fillId="0" borderId="2" xfId="0" applyFont="1" applyFill="1" applyBorder="1" applyAlignment="1"/>
    <xf numFmtId="14" fontId="16" fillId="0" borderId="2" xfId="0" applyNumberFormat="1" applyFont="1" applyFill="1" applyBorder="1" applyAlignment="1">
      <alignment vertical="top"/>
    </xf>
    <xf numFmtId="14" fontId="16" fillId="0" borderId="2" xfId="0" applyNumberFormat="1" applyFont="1" applyFill="1" applyBorder="1" applyAlignment="1">
      <alignment vertical="top" wrapText="1"/>
    </xf>
    <xf numFmtId="0" fontId="16" fillId="0" borderId="2" xfId="0" applyFont="1" applyFill="1" applyBorder="1" applyAlignment="1">
      <alignment horizontal="right" vertical="top" indent="1" shrinkToFit="1"/>
    </xf>
    <xf numFmtId="164" fontId="16" fillId="0" borderId="2" xfId="0" applyNumberFormat="1" applyFont="1" applyFill="1" applyBorder="1" applyAlignment="1">
      <alignment vertical="top"/>
    </xf>
    <xf numFmtId="165" fontId="16" fillId="0" borderId="2" xfId="0" applyNumberFormat="1" applyFont="1" applyFill="1" applyBorder="1" applyAlignment="1">
      <alignment vertical="top"/>
    </xf>
    <xf numFmtId="0" fontId="16" fillId="0" borderId="3" xfId="0" applyNumberFormat="1" applyFont="1" applyFill="1" applyBorder="1" applyAlignment="1">
      <alignment vertical="top" wrapText="1"/>
    </xf>
    <xf numFmtId="0" fontId="16" fillId="0" borderId="3" xfId="0" applyFont="1" applyFill="1" applyBorder="1" applyAlignment="1">
      <alignment vertical="top" wrapText="1"/>
    </xf>
    <xf numFmtId="0" fontId="16" fillId="0" borderId="3" xfId="0" applyFont="1" applyFill="1" applyBorder="1"/>
    <xf numFmtId="4" fontId="16" fillId="0" borderId="3" xfId="0" applyNumberFormat="1" applyFont="1" applyFill="1" applyBorder="1" applyAlignment="1">
      <alignment horizontal="right" vertical="top" wrapText="1"/>
    </xf>
    <xf numFmtId="4" fontId="16" fillId="0" borderId="3" xfId="0" applyNumberFormat="1" applyFont="1" applyFill="1" applyBorder="1" applyAlignment="1">
      <alignment vertical="top" wrapText="1"/>
    </xf>
    <xf numFmtId="2" fontId="16" fillId="0" borderId="3" xfId="0" applyNumberFormat="1" applyFont="1" applyFill="1" applyBorder="1" applyAlignment="1">
      <alignment vertical="top" wrapText="1"/>
    </xf>
    <xf numFmtId="14" fontId="16" fillId="0" borderId="3" xfId="0" applyNumberFormat="1" applyFont="1" applyFill="1" applyBorder="1" applyAlignment="1">
      <alignment horizontal="left" vertical="top"/>
    </xf>
    <xf numFmtId="14" fontId="16" fillId="0" borderId="3" xfId="0" applyNumberFormat="1" applyFont="1" applyFill="1" applyBorder="1" applyAlignment="1">
      <alignment vertical="top"/>
    </xf>
    <xf numFmtId="14" fontId="16" fillId="0" borderId="3" xfId="0" applyNumberFormat="1" applyFont="1" applyFill="1" applyBorder="1" applyAlignment="1">
      <alignment vertical="top" wrapText="1"/>
    </xf>
    <xf numFmtId="4" fontId="16" fillId="0" borderId="2" xfId="0" applyNumberFormat="1" applyFont="1" applyFill="1" applyBorder="1" applyAlignment="1">
      <alignment horizontal="right" vertical="top" wrapText="1"/>
    </xf>
    <xf numFmtId="0" fontId="16" fillId="0" borderId="5" xfId="0" applyNumberFormat="1" applyFont="1" applyFill="1" applyBorder="1" applyAlignment="1">
      <alignment vertical="top" wrapText="1"/>
    </xf>
    <xf numFmtId="0" fontId="16" fillId="0" borderId="5" xfId="0" applyFont="1" applyFill="1" applyBorder="1" applyAlignment="1">
      <alignment vertical="top" wrapText="1"/>
    </xf>
    <xf numFmtId="0" fontId="16" fillId="0" borderId="5" xfId="0" applyFont="1" applyFill="1" applyBorder="1"/>
    <xf numFmtId="4" fontId="16" fillId="0" borderId="5" xfId="0" applyNumberFormat="1" applyFont="1" applyFill="1" applyBorder="1" applyAlignment="1">
      <alignment horizontal="right" vertical="top" wrapText="1"/>
    </xf>
    <xf numFmtId="4" fontId="16" fillId="0" borderId="5" xfId="0" applyNumberFormat="1" applyFont="1" applyFill="1" applyBorder="1" applyAlignment="1">
      <alignment vertical="top" wrapText="1"/>
    </xf>
    <xf numFmtId="2" fontId="16" fillId="0" borderId="5" xfId="0" applyNumberFormat="1" applyFont="1" applyFill="1" applyBorder="1" applyAlignment="1">
      <alignment vertical="top" wrapText="1"/>
    </xf>
    <xf numFmtId="14" fontId="16" fillId="0" borderId="5" xfId="0" applyNumberFormat="1" applyFont="1" applyFill="1" applyBorder="1" applyAlignment="1">
      <alignment horizontal="left" vertical="top"/>
    </xf>
    <xf numFmtId="14" fontId="16" fillId="0" borderId="5" xfId="0" applyNumberFormat="1" applyFont="1" applyFill="1" applyBorder="1" applyAlignment="1">
      <alignment vertical="top"/>
    </xf>
    <xf numFmtId="0" fontId="22" fillId="0" borderId="2"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3" xfId="0" applyFont="1" applyFill="1" applyBorder="1" applyAlignment="1">
      <alignment vertical="top"/>
    </xf>
    <xf numFmtId="14" fontId="16" fillId="0" borderId="5" xfId="0" applyNumberFormat="1" applyFont="1" applyFill="1" applyBorder="1" applyAlignment="1">
      <alignment horizontal="right" vertical="top" wrapText="1"/>
    </xf>
    <xf numFmtId="0" fontId="16" fillId="0" borderId="3" xfId="0" applyFont="1" applyFill="1" applyBorder="1" applyAlignment="1">
      <alignment horizontal="left" vertical="top" wrapText="1"/>
    </xf>
    <xf numFmtId="164" fontId="16" fillId="0" borderId="3" xfId="0" applyNumberFormat="1" applyFont="1" applyFill="1" applyBorder="1" applyAlignment="1">
      <alignment vertical="top" wrapText="1"/>
    </xf>
    <xf numFmtId="164" fontId="16" fillId="0" borderId="2" xfId="0" applyNumberFormat="1" applyFont="1" applyFill="1" applyBorder="1" applyAlignment="1">
      <alignment vertical="top" wrapText="1"/>
    </xf>
    <xf numFmtId="0" fontId="37" fillId="0" borderId="2" xfId="0" applyFont="1" applyFill="1" applyBorder="1" applyAlignment="1"/>
    <xf numFmtId="0" fontId="37" fillId="0" borderId="2" xfId="0" applyFont="1" applyFill="1" applyBorder="1" applyAlignment="1">
      <alignment vertical="top" wrapText="1"/>
    </xf>
    <xf numFmtId="0" fontId="37" fillId="0" borderId="2" xfId="0" applyFont="1" applyFill="1" applyBorder="1" applyAlignment="1">
      <alignment vertical="top"/>
    </xf>
    <xf numFmtId="0" fontId="39" fillId="0" borderId="2" xfId="0" applyFont="1" applyFill="1" applyBorder="1" applyAlignment="1"/>
    <xf numFmtId="0" fontId="39" fillId="0" borderId="2" xfId="0" applyFont="1" applyFill="1" applyBorder="1" applyAlignment="1">
      <alignment horizontal="right" vertical="top"/>
    </xf>
    <xf numFmtId="4" fontId="16" fillId="0" borderId="2" xfId="0" applyNumberFormat="1" applyFont="1" applyFill="1" applyBorder="1"/>
    <xf numFmtId="49" fontId="16" fillId="0" borderId="2" xfId="0" applyNumberFormat="1" applyFont="1" applyFill="1" applyBorder="1" applyAlignment="1">
      <alignment vertical="top"/>
    </xf>
    <xf numFmtId="0" fontId="16" fillId="0" borderId="2" xfId="0" applyFont="1" applyFill="1" applyBorder="1" applyAlignment="1">
      <alignment horizontal="right" vertical="top"/>
    </xf>
    <xf numFmtId="0" fontId="40" fillId="0" borderId="2" xfId="0" applyFont="1" applyFill="1" applyBorder="1" applyAlignment="1">
      <alignment vertical="top"/>
    </xf>
    <xf numFmtId="4" fontId="40" fillId="0" borderId="2" xfId="0" applyNumberFormat="1" applyFont="1" applyFill="1" applyBorder="1" applyAlignment="1">
      <alignment vertical="top"/>
    </xf>
    <xf numFmtId="0" fontId="37" fillId="0" borderId="2" xfId="0" applyFont="1" applyFill="1" applyBorder="1"/>
    <xf numFmtId="2" fontId="16" fillId="0" borderId="2" xfId="0" applyNumberFormat="1" applyFont="1" applyFill="1" applyBorder="1" applyAlignment="1">
      <alignment vertical="top"/>
    </xf>
    <xf numFmtId="0" fontId="39" fillId="0" borderId="0" xfId="0" applyFont="1" applyFill="1" applyAlignment="1">
      <alignment vertical="top" wrapText="1"/>
    </xf>
    <xf numFmtId="0" fontId="41" fillId="0" borderId="0" xfId="0" applyFont="1" applyFill="1"/>
    <xf numFmtId="0" fontId="37" fillId="0" borderId="0" xfId="0" applyFont="1" applyFill="1" applyBorder="1"/>
    <xf numFmtId="0" fontId="16" fillId="0" borderId="2" xfId="0" applyFont="1" applyFill="1" applyBorder="1" applyAlignment="1">
      <alignment horizontal="right" vertical="top" wrapText="1"/>
    </xf>
    <xf numFmtId="14" fontId="16" fillId="0" borderId="2" xfId="0" applyNumberFormat="1" applyFont="1" applyFill="1" applyBorder="1" applyAlignment="1">
      <alignment horizontal="right" vertical="top" wrapText="1"/>
    </xf>
    <xf numFmtId="0" fontId="16" fillId="0" borderId="4" xfId="0" applyFont="1" applyFill="1" applyBorder="1"/>
    <xf numFmtId="0" fontId="16" fillId="0" borderId="4" xfId="0" applyFont="1" applyFill="1" applyBorder="1" applyAlignment="1">
      <alignment horizontal="left" vertical="top" wrapText="1"/>
    </xf>
    <xf numFmtId="0" fontId="16" fillId="0" borderId="4" xfId="0" applyFont="1" applyFill="1" applyBorder="1" applyAlignment="1">
      <alignment vertical="top" wrapText="1"/>
    </xf>
    <xf numFmtId="4" fontId="16" fillId="0" borderId="4" xfId="0" applyNumberFormat="1" applyFont="1" applyFill="1" applyBorder="1" applyAlignment="1">
      <alignment vertical="top" wrapText="1"/>
    </xf>
    <xf numFmtId="2" fontId="16" fillId="0" borderId="4" xfId="0" applyNumberFormat="1" applyFont="1" applyFill="1" applyBorder="1" applyAlignment="1">
      <alignment vertical="top" wrapText="1"/>
    </xf>
    <xf numFmtId="14" fontId="16" fillId="0" borderId="4" xfId="0" applyNumberFormat="1" applyFont="1" applyFill="1" applyBorder="1" applyAlignment="1">
      <alignment horizontal="left" vertical="top"/>
    </xf>
    <xf numFmtId="0" fontId="42" fillId="0" borderId="2" xfId="0" applyFont="1" applyFill="1" applyBorder="1" applyAlignment="1">
      <alignment horizontal="left" vertical="center"/>
    </xf>
    <xf numFmtId="0" fontId="22" fillId="0" borderId="2" xfId="0" applyFont="1" applyFill="1" applyBorder="1" applyAlignment="1">
      <alignment horizontal="center" vertical="center"/>
    </xf>
    <xf numFmtId="0" fontId="16" fillId="0" borderId="2" xfId="0" applyFont="1" applyFill="1" applyBorder="1" applyAlignment="1">
      <alignment horizontal="left" vertical="top"/>
    </xf>
    <xf numFmtId="0" fontId="16" fillId="0" borderId="2" xfId="0" applyNumberFormat="1" applyFont="1" applyFill="1" applyBorder="1" applyAlignment="1">
      <alignment horizontal="left" vertical="top" wrapText="1"/>
    </xf>
    <xf numFmtId="4" fontId="37" fillId="0" borderId="2" xfId="0" applyNumberFormat="1" applyFont="1" applyFill="1" applyBorder="1"/>
    <xf numFmtId="14" fontId="38" fillId="0" borderId="2" xfId="0" applyNumberFormat="1" applyFont="1" applyFill="1" applyBorder="1" applyAlignment="1">
      <alignment vertical="top"/>
    </xf>
    <xf numFmtId="4" fontId="37" fillId="0" borderId="0" xfId="0" applyNumberFormat="1" applyFont="1" applyFill="1" applyBorder="1"/>
    <xf numFmtId="4" fontId="37" fillId="0" borderId="0" xfId="0" applyNumberFormat="1" applyFont="1" applyFill="1"/>
    <xf numFmtId="164" fontId="37" fillId="0" borderId="0" xfId="0" applyNumberFormat="1" applyFont="1" applyFill="1"/>
    <xf numFmtId="165" fontId="37" fillId="0" borderId="0" xfId="0" applyNumberFormat="1" applyFont="1" applyFill="1" applyBorder="1"/>
    <xf numFmtId="0" fontId="4" fillId="0" borderId="2" xfId="0" applyFont="1" applyFill="1" applyBorder="1" applyAlignment="1">
      <alignment horizontal="center" vertical="top"/>
    </xf>
    <xf numFmtId="49" fontId="4" fillId="0" borderId="2" xfId="0" applyNumberFormat="1" applyFont="1" applyFill="1" applyBorder="1" applyAlignment="1">
      <alignment horizontal="center" vertical="top"/>
    </xf>
    <xf numFmtId="0" fontId="4" fillId="0" borderId="2" xfId="0" applyFont="1" applyFill="1" applyBorder="1" applyAlignment="1">
      <alignment vertical="top" wrapText="1"/>
    </xf>
    <xf numFmtId="4" fontId="4" fillId="0" borderId="2" xfId="0" applyNumberFormat="1" applyFont="1" applyFill="1" applyBorder="1" applyAlignment="1">
      <alignment horizontal="right" vertical="top" wrapText="1"/>
    </xf>
    <xf numFmtId="14" fontId="4" fillId="0" borderId="2" xfId="0" applyNumberFormat="1" applyFont="1" applyFill="1" applyBorder="1" applyAlignment="1">
      <alignment horizontal="right" vertical="top" wrapText="1"/>
    </xf>
    <xf numFmtId="14" fontId="39" fillId="0" borderId="5" xfId="0" applyNumberFormat="1" applyFont="1" applyFill="1" applyBorder="1" applyAlignment="1">
      <alignment vertical="top" wrapText="1"/>
    </xf>
    <xf numFmtId="0" fontId="17" fillId="0" borderId="2" xfId="0" applyFont="1" applyFill="1" applyBorder="1" applyAlignment="1">
      <alignment vertical="top" wrapText="1"/>
    </xf>
    <xf numFmtId="0" fontId="17" fillId="0" borderId="2" xfId="0" applyFont="1" applyFill="1" applyBorder="1" applyAlignment="1">
      <alignment horizontal="left" vertical="top" wrapText="1"/>
    </xf>
    <xf numFmtId="4" fontId="17" fillId="0" borderId="2" xfId="0" applyNumberFormat="1" applyFont="1" applyFill="1" applyBorder="1" applyAlignment="1">
      <alignment horizontal="right" vertical="top" wrapText="1"/>
    </xf>
    <xf numFmtId="14" fontId="17" fillId="0" borderId="2" xfId="0" applyNumberFormat="1" applyFont="1" applyFill="1" applyBorder="1" applyAlignment="1">
      <alignment horizontal="right" vertical="top" wrapText="1"/>
    </xf>
    <xf numFmtId="0" fontId="17" fillId="0" borderId="2" xfId="0" applyFont="1" applyFill="1" applyBorder="1"/>
    <xf numFmtId="2" fontId="4" fillId="0" borderId="2" xfId="0" applyNumberFormat="1" applyFont="1" applyFill="1" applyBorder="1" applyAlignment="1">
      <alignment horizontal="right" vertical="top" wrapText="1"/>
    </xf>
    <xf numFmtId="49" fontId="4" fillId="0" borderId="2" xfId="0" applyNumberFormat="1" applyFont="1" applyFill="1" applyBorder="1" applyAlignment="1">
      <alignment horizontal="center" vertical="top" wrapText="1"/>
    </xf>
    <xf numFmtId="0" fontId="4" fillId="0" borderId="2" xfId="0" applyFont="1" applyFill="1" applyBorder="1" applyAlignment="1">
      <alignment horizontal="right" vertical="top" wrapText="1"/>
    </xf>
    <xf numFmtId="49" fontId="4" fillId="0" borderId="2" xfId="0" applyNumberFormat="1" applyFont="1" applyFill="1" applyBorder="1" applyAlignment="1">
      <alignment vertical="top" wrapText="1"/>
    </xf>
    <xf numFmtId="2" fontId="4" fillId="0" borderId="2" xfId="0" applyNumberFormat="1" applyFont="1" applyFill="1" applyBorder="1" applyAlignment="1">
      <alignment vertical="top" wrapText="1"/>
    </xf>
    <xf numFmtId="0" fontId="43" fillId="0" borderId="2" xfId="0" applyFont="1" applyFill="1" applyBorder="1" applyAlignment="1">
      <alignment horizontal="left" vertical="top" wrapText="1"/>
    </xf>
    <xf numFmtId="0" fontId="17" fillId="0" borderId="2" xfId="0" applyFont="1" applyFill="1" applyBorder="1" applyAlignment="1">
      <alignment vertical="top"/>
    </xf>
    <xf numFmtId="4" fontId="17" fillId="0" borderId="2" xfId="0" applyNumberFormat="1" applyFont="1" applyFill="1" applyBorder="1" applyAlignment="1">
      <alignment vertical="top" wrapText="1"/>
    </xf>
    <xf numFmtId="0" fontId="44" fillId="0" borderId="2" xfId="0" applyFont="1" applyFill="1" applyBorder="1"/>
    <xf numFmtId="0" fontId="4" fillId="0" borderId="2" xfId="0" applyFont="1" applyFill="1" applyBorder="1" applyAlignment="1">
      <alignment vertical="top"/>
    </xf>
    <xf numFmtId="2" fontId="4" fillId="0" borderId="2" xfId="0" applyNumberFormat="1" applyFont="1" applyFill="1" applyBorder="1" applyAlignment="1">
      <alignment horizontal="right" vertical="top"/>
    </xf>
    <xf numFmtId="0" fontId="45" fillId="0" borderId="2" xfId="0" applyFont="1" applyFill="1" applyBorder="1" applyAlignment="1">
      <alignment horizontal="center" vertical="top"/>
    </xf>
    <xf numFmtId="0" fontId="46" fillId="0" borderId="2" xfId="0" applyFont="1" applyFill="1" applyBorder="1"/>
    <xf numFmtId="4" fontId="17" fillId="0" borderId="2" xfId="0" applyNumberFormat="1" applyFont="1" applyFill="1" applyBorder="1" applyAlignment="1">
      <alignment horizontal="right" wrapText="1"/>
    </xf>
    <xf numFmtId="0" fontId="45" fillId="0" borderId="2" xfId="0" applyFont="1" applyFill="1" applyBorder="1"/>
    <xf numFmtId="0" fontId="4" fillId="0" borderId="2" xfId="0" applyFont="1" applyFill="1" applyBorder="1" applyAlignment="1">
      <alignment horizontal="center" vertical="top" wrapText="1"/>
    </xf>
    <xf numFmtId="1" fontId="4" fillId="0" borderId="2"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2" xfId="0" applyNumberFormat="1" applyFont="1" applyFill="1" applyBorder="1" applyAlignment="1">
      <alignment horizontal="center" vertical="top"/>
    </xf>
    <xf numFmtId="4" fontId="4" fillId="0" borderId="2" xfId="0" applyNumberFormat="1" applyFont="1" applyFill="1" applyBorder="1" applyAlignment="1">
      <alignment horizontal="right" vertical="top"/>
    </xf>
    <xf numFmtId="14" fontId="4" fillId="0" borderId="2" xfId="0" applyNumberFormat="1" applyFont="1" applyFill="1" applyBorder="1" applyAlignment="1">
      <alignment vertical="top"/>
    </xf>
    <xf numFmtId="14" fontId="4" fillId="0" borderId="5" xfId="0" applyNumberFormat="1" applyFont="1" applyFill="1" applyBorder="1" applyAlignment="1">
      <alignment vertical="top"/>
    </xf>
    <xf numFmtId="0" fontId="4" fillId="0" borderId="5" xfId="0" applyFont="1" applyFill="1" applyBorder="1" applyAlignment="1">
      <alignment vertical="top" wrapText="1"/>
    </xf>
    <xf numFmtId="4" fontId="17" fillId="0" borderId="2" xfId="0" applyNumberFormat="1" applyFont="1" applyFill="1" applyBorder="1" applyAlignment="1">
      <alignment horizontal="right" vertical="top"/>
    </xf>
    <xf numFmtId="0" fontId="4" fillId="0" borderId="2" xfId="0" applyFont="1" applyFill="1" applyBorder="1"/>
    <xf numFmtId="0" fontId="4" fillId="0" borderId="5" xfId="0" applyFont="1" applyFill="1" applyBorder="1"/>
    <xf numFmtId="0" fontId="39" fillId="0" borderId="2" xfId="0" applyFont="1" applyFill="1" applyBorder="1" applyAlignment="1">
      <alignment horizontal="center" vertical="top" wrapText="1"/>
    </xf>
    <xf numFmtId="0" fontId="19" fillId="0" borderId="2" xfId="0" applyFont="1" applyFill="1" applyBorder="1" applyAlignment="1">
      <alignment horizontal="center" vertical="top"/>
    </xf>
    <xf numFmtId="0" fontId="19" fillId="0" borderId="2" xfId="0" applyFont="1" applyFill="1" applyBorder="1" applyAlignment="1">
      <alignment horizontal="center" vertical="top" wrapText="1"/>
    </xf>
    <xf numFmtId="0" fontId="25" fillId="0" borderId="2" xfId="4" applyFont="1" applyFill="1" applyBorder="1"/>
    <xf numFmtId="0" fontId="25" fillId="0" borderId="2" xfId="4" applyFont="1" applyFill="1" applyBorder="1" applyAlignment="1">
      <alignment wrapText="1"/>
    </xf>
    <xf numFmtId="0" fontId="25" fillId="0" borderId="2" xfId="4" applyFont="1" applyFill="1" applyBorder="1" applyAlignment="1">
      <alignment vertical="top" wrapText="1"/>
    </xf>
    <xf numFmtId="49" fontId="16" fillId="0" borderId="2" xfId="4" applyNumberFormat="1" applyFont="1" applyFill="1" applyBorder="1" applyAlignment="1">
      <alignment horizontal="left" vertical="center" wrapText="1"/>
    </xf>
    <xf numFmtId="49" fontId="16" fillId="0" borderId="5" xfId="0" applyNumberFormat="1" applyFont="1" applyFill="1" applyBorder="1" applyAlignment="1">
      <alignment horizontal="center" vertical="center" wrapText="1"/>
    </xf>
    <xf numFmtId="165" fontId="4" fillId="0" borderId="2" xfId="0" applyNumberFormat="1" applyFont="1" applyFill="1" applyBorder="1" applyAlignment="1">
      <alignment horizontal="center" vertical="top" wrapText="1"/>
    </xf>
    <xf numFmtId="0" fontId="39" fillId="0" borderId="7" xfId="0" applyFont="1" applyFill="1" applyBorder="1" applyAlignment="1">
      <alignment horizontal="center" vertical="top" wrapText="1"/>
    </xf>
    <xf numFmtId="0" fontId="19" fillId="0" borderId="2" xfId="0" applyFont="1" applyFill="1" applyBorder="1" applyAlignment="1">
      <alignment vertical="top"/>
    </xf>
    <xf numFmtId="0" fontId="19" fillId="0" borderId="2" xfId="0" applyFont="1" applyFill="1" applyBorder="1" applyAlignment="1">
      <alignment horizontal="center" vertical="center" wrapText="1"/>
    </xf>
    <xf numFmtId="0" fontId="19" fillId="0" borderId="7" xfId="0" applyFont="1" applyFill="1" applyBorder="1" applyAlignment="1">
      <alignment horizontal="center" vertical="top" wrapText="1"/>
    </xf>
    <xf numFmtId="0" fontId="4" fillId="0" borderId="2" xfId="0" applyFont="1" applyFill="1" applyBorder="1" applyAlignment="1">
      <alignment horizontal="center" vertical="center" wrapText="1"/>
    </xf>
    <xf numFmtId="0" fontId="39" fillId="0" borderId="2" xfId="0" applyFont="1" applyFill="1" applyBorder="1"/>
    <xf numFmtId="0" fontId="39" fillId="0" borderId="7" xfId="0" applyFont="1" applyFill="1" applyBorder="1"/>
    <xf numFmtId="0" fontId="37" fillId="0" borderId="2" xfId="0" applyFont="1" applyFill="1" applyBorder="1" applyAlignment="1">
      <alignment horizontal="center" vertical="center"/>
    </xf>
    <xf numFmtId="0" fontId="18" fillId="0" borderId="2" xfId="4" applyFont="1" applyFill="1" applyBorder="1" applyAlignment="1">
      <alignment horizontal="center" vertical="center"/>
    </xf>
    <xf numFmtId="0" fontId="39" fillId="0" borderId="2" xfId="4" applyFont="1" applyFill="1" applyBorder="1" applyAlignment="1">
      <alignment horizontal="center" vertical="center" wrapText="1"/>
    </xf>
    <xf numFmtId="0" fontId="22" fillId="0" borderId="2" xfId="4" applyFont="1" applyFill="1" applyBorder="1" applyAlignment="1">
      <alignment horizontal="left" vertical="top" wrapText="1"/>
    </xf>
    <xf numFmtId="0" fontId="16" fillId="0" borderId="2" xfId="0" applyFont="1" applyFill="1" applyBorder="1" applyAlignment="1">
      <alignment horizontal="center" vertical="center" wrapText="1"/>
    </xf>
    <xf numFmtId="165" fontId="16" fillId="0" borderId="2" xfId="0" applyNumberFormat="1" applyFont="1" applyFill="1" applyBorder="1" applyAlignment="1">
      <alignment horizontal="center" vertical="center" wrapText="1"/>
    </xf>
    <xf numFmtId="165" fontId="16" fillId="0" borderId="2" xfId="0" applyNumberFormat="1" applyFont="1" applyFill="1" applyBorder="1" applyAlignment="1">
      <alignment horizontal="center" vertical="center"/>
    </xf>
    <xf numFmtId="0" fontId="18" fillId="0" borderId="0" xfId="4" applyFont="1" applyFill="1" applyBorder="1" applyAlignment="1">
      <alignment horizontal="center" vertical="center"/>
    </xf>
    <xf numFmtId="49" fontId="18" fillId="0" borderId="0" xfId="4"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 fontId="18" fillId="0" borderId="0" xfId="4" applyNumberFormat="1" applyFont="1" applyFill="1" applyBorder="1" applyAlignment="1">
      <alignment horizontal="center" vertical="center"/>
    </xf>
    <xf numFmtId="4" fontId="18" fillId="0" borderId="0" xfId="4" applyNumberFormat="1" applyFont="1" applyFill="1" applyBorder="1" applyAlignment="1">
      <alignment horizontal="center" vertical="center" wrapText="1"/>
    </xf>
    <xf numFmtId="165" fontId="18" fillId="0" borderId="0" xfId="4" applyNumberFormat="1" applyFont="1" applyFill="1" applyBorder="1" applyAlignment="1">
      <alignment horizontal="center" vertical="center" wrapText="1"/>
    </xf>
    <xf numFmtId="3" fontId="18" fillId="0" borderId="0" xfId="4" applyNumberFormat="1" applyFont="1" applyFill="1" applyBorder="1" applyAlignment="1">
      <alignment horizontal="center" vertical="center"/>
    </xf>
    <xf numFmtId="4" fontId="16" fillId="0" borderId="3" xfId="0" applyNumberFormat="1" applyFont="1" applyFill="1" applyBorder="1" applyAlignment="1">
      <alignment horizontal="right" vertical="top"/>
    </xf>
    <xf numFmtId="4" fontId="16" fillId="0" borderId="5" xfId="0" applyNumberFormat="1" applyFont="1" applyFill="1" applyBorder="1" applyAlignment="1">
      <alignment horizontal="right" vertical="top"/>
    </xf>
    <xf numFmtId="2" fontId="16" fillId="0" borderId="3" xfId="0" applyNumberFormat="1" applyFont="1" applyFill="1" applyBorder="1" applyAlignment="1">
      <alignment horizontal="right" vertical="top"/>
    </xf>
    <xf numFmtId="2" fontId="16" fillId="0" borderId="5" xfId="0" applyNumberFormat="1" applyFont="1" applyFill="1" applyBorder="1" applyAlignment="1">
      <alignment horizontal="right" vertical="top"/>
    </xf>
    <xf numFmtId="0" fontId="25" fillId="0" borderId="0" xfId="0" applyFont="1" applyFill="1" applyAlignment="1">
      <alignment horizontal="center" vertical="center"/>
    </xf>
    <xf numFmtId="0" fontId="16" fillId="0" borderId="1" xfId="0" applyFont="1" applyFill="1" applyBorder="1" applyAlignment="1">
      <alignment horizontal="center" vertical="center" wrapText="1"/>
    </xf>
    <xf numFmtId="4" fontId="16" fillId="0" borderId="3" xfId="0" applyNumberFormat="1" applyFont="1" applyFill="1" applyBorder="1" applyAlignment="1">
      <alignment horizontal="right" vertical="top" wrapText="1"/>
    </xf>
    <xf numFmtId="4" fontId="16" fillId="0" borderId="5" xfId="0" applyNumberFormat="1" applyFont="1" applyFill="1" applyBorder="1" applyAlignment="1">
      <alignment horizontal="right" vertical="top" wrapText="1"/>
    </xf>
    <xf numFmtId="2" fontId="16" fillId="0" borderId="3" xfId="0" applyNumberFormat="1" applyFont="1" applyFill="1" applyBorder="1" applyAlignment="1">
      <alignment horizontal="right" vertical="top" wrapText="1"/>
    </xf>
    <xf numFmtId="2" fontId="16" fillId="0" borderId="5" xfId="0" applyNumberFormat="1" applyFont="1" applyFill="1" applyBorder="1" applyAlignment="1">
      <alignment horizontal="right" vertical="top" wrapText="1"/>
    </xf>
    <xf numFmtId="0" fontId="4" fillId="0" borderId="2" xfId="0" applyFont="1" applyFill="1" applyBorder="1" applyAlignment="1">
      <alignment horizontal="center" vertical="center" wrapText="1"/>
    </xf>
    <xf numFmtId="0" fontId="47" fillId="0" borderId="2" xfId="0" applyFont="1" applyFill="1" applyBorder="1" applyAlignment="1">
      <alignment horizontal="center" vertical="top"/>
    </xf>
    <xf numFmtId="0" fontId="10" fillId="12" borderId="2" xfId="0" applyFont="1" applyFill="1" applyBorder="1" applyAlignment="1">
      <alignment horizontal="left" vertical="top"/>
    </xf>
    <xf numFmtId="0" fontId="10" fillId="4" borderId="5" xfId="0" applyFont="1" applyFill="1" applyBorder="1" applyAlignment="1">
      <alignment horizontal="left" vertical="top"/>
    </xf>
    <xf numFmtId="0" fontId="10" fillId="13" borderId="5" xfId="0" applyFont="1" applyFill="1" applyBorder="1" applyAlignment="1">
      <alignment horizontal="left" vertical="top"/>
    </xf>
    <xf numFmtId="0" fontId="1" fillId="8" borderId="0" xfId="0" applyFont="1" applyFill="1" applyAlignment="1">
      <alignment horizontal="center" vertical="center"/>
    </xf>
    <xf numFmtId="0" fontId="10" fillId="8" borderId="0" xfId="0" applyFont="1" applyFill="1" applyBorder="1" applyAlignment="1">
      <alignment horizontal="center" vertical="center" wrapText="1"/>
    </xf>
    <xf numFmtId="0" fontId="10" fillId="6" borderId="2" xfId="0" applyFont="1" applyFill="1" applyBorder="1" applyAlignment="1">
      <alignment horizontal="left" vertical="top"/>
    </xf>
    <xf numFmtId="0" fontId="10" fillId="7" borderId="2" xfId="0" applyFont="1" applyFill="1" applyBorder="1" applyAlignment="1">
      <alignment horizontal="left" vertical="top"/>
    </xf>
    <xf numFmtId="0" fontId="10" fillId="14" borderId="3" xfId="0" applyFont="1" applyFill="1" applyBorder="1" applyAlignment="1">
      <alignment horizontal="left" vertical="top"/>
    </xf>
    <xf numFmtId="0" fontId="10" fillId="0" borderId="0" xfId="0" applyFont="1" applyAlignment="1">
      <alignment horizontal="center" vertical="center"/>
    </xf>
    <xf numFmtId="0" fontId="10" fillId="0" borderId="1" xfId="0" applyFont="1" applyBorder="1" applyAlignment="1">
      <alignment horizontal="center" vertical="center" wrapText="1"/>
    </xf>
    <xf numFmtId="0" fontId="2" fillId="0" borderId="0" xfId="0" applyFont="1" applyAlignment="1">
      <alignment horizontal="center"/>
    </xf>
    <xf numFmtId="0" fontId="1" fillId="0" borderId="1" xfId="0" applyFont="1" applyBorder="1" applyAlignment="1">
      <alignment horizontal="center" vertical="center" wrapText="1"/>
    </xf>
    <xf numFmtId="49" fontId="16" fillId="0" borderId="2" xfId="4" applyNumberFormat="1" applyFont="1" applyFill="1" applyBorder="1" applyAlignment="1">
      <alignment horizontal="center" vertical="center" wrapText="1"/>
    </xf>
    <xf numFmtId="49" fontId="16" fillId="0" borderId="3" xfId="4" applyNumberFormat="1" applyFont="1" applyFill="1" applyBorder="1" applyAlignment="1">
      <alignment horizontal="center" vertical="center" wrapText="1"/>
    </xf>
    <xf numFmtId="49" fontId="16" fillId="0" borderId="4" xfId="4" applyNumberFormat="1" applyFont="1" applyFill="1" applyBorder="1" applyAlignment="1">
      <alignment horizontal="center" vertical="center" wrapText="1"/>
    </xf>
    <xf numFmtId="49" fontId="16" fillId="0" borderId="5" xfId="4" applyNumberFormat="1"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4" xfId="4" applyFont="1" applyFill="1" applyBorder="1" applyAlignment="1">
      <alignment horizontal="center" vertical="center" wrapText="1"/>
    </xf>
    <xf numFmtId="0" fontId="16" fillId="0" borderId="5" xfId="4" applyFont="1" applyFill="1" applyBorder="1" applyAlignment="1">
      <alignment horizontal="center" vertical="center" wrapText="1"/>
    </xf>
    <xf numFmtId="0" fontId="10"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6" fillId="0" borderId="2" xfId="4" applyFont="1" applyFill="1" applyBorder="1" applyAlignment="1">
      <alignment horizontal="center" vertical="center" wrapText="1"/>
    </xf>
  </cellXfs>
  <cellStyles count="6">
    <cellStyle name="S4" xfId="1"/>
    <cellStyle name="S5" xfId="2"/>
    <cellStyle name="S6" xfId="3"/>
    <cellStyle name="Обычный" xfId="0" builtinId="0"/>
    <cellStyle name="Обычный 2" xfId="4"/>
    <cellStyle name="Обычный 3" xfId="5"/>
  </cellStyles>
  <dxfs count="0"/>
  <tableStyles count="0" defaultTableStyle="TableStyleMedium2" defaultPivotStyle="PivotStyleLight16"/>
  <colors>
    <mruColors>
      <color rgb="FFFF3333"/>
      <color rgb="FFFF1111"/>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1044;&#1077;&#1088;&#1077;&#1074;&#1103;&#1085;&#1082;&#1086;/2021/&#1054;&#1058;&#1063;&#1045;&#1058;/&#1079;&#1072;&#1087;&#1088;&#1086;&#1089;%20&#1087;&#1086;%20&#1045;&#1043;&#1056;&#1053;/2307_&#1047;&#104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07_ЗД"/>
    </sheetNames>
    <sheetDataSet>
      <sheetData sheetId="0">
        <row r="218">
          <cell r="B218" t="str">
            <v>23:07:0101045:137</v>
          </cell>
        </row>
        <row r="219">
          <cell r="B219" t="str">
            <v>23:07:0101045:163</v>
          </cell>
        </row>
        <row r="242">
          <cell r="B242" t="str">
            <v>23:07:0102007:204</v>
          </cell>
        </row>
        <row r="243">
          <cell r="B243" t="str">
            <v>23:07:0102008:65</v>
          </cell>
        </row>
        <row r="252">
          <cell r="B252" t="str">
            <v>23:07:0103005:137</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BO198"/>
  <sheetViews>
    <sheetView tabSelected="1" zoomScale="85" zoomScaleNormal="85" workbookViewId="0">
      <pane xSplit="3" ySplit="4" topLeftCell="D13" activePane="bottomRight" state="frozen"/>
      <selection pane="topRight" activeCell="D1" sqref="D1"/>
      <selection pane="bottomLeft" activeCell="A5" sqref="A5"/>
      <selection pane="bottomRight" activeCell="A14" sqref="A14:O25"/>
    </sheetView>
  </sheetViews>
  <sheetFormatPr defaultRowHeight="15" x14ac:dyDescent="0.25"/>
  <cols>
    <col min="1" max="1" width="4.5703125" style="259" customWidth="1"/>
    <col min="2" max="2" width="10.7109375" style="259" customWidth="1"/>
    <col min="3" max="3" width="18.140625" style="259" customWidth="1"/>
    <col min="4" max="4" width="19.140625" style="259" customWidth="1"/>
    <col min="5" max="6" width="19.5703125" style="259" bestFit="1" customWidth="1"/>
    <col min="7" max="7" width="11.7109375" style="259" bestFit="1" customWidth="1"/>
    <col min="8" max="8" width="13.140625" style="259" customWidth="1"/>
    <col min="9" max="9" width="14.5703125" style="327" bestFit="1" customWidth="1"/>
    <col min="10" max="10" width="12.5703125" style="327" bestFit="1" customWidth="1"/>
    <col min="11" max="11" width="10" style="259" bestFit="1" customWidth="1"/>
    <col min="12" max="12" width="14.5703125" style="327" bestFit="1" customWidth="1"/>
    <col min="13" max="13" width="13.42578125" style="259" bestFit="1" customWidth="1"/>
    <col min="14" max="14" width="10.42578125" style="259" customWidth="1"/>
    <col min="15" max="15" width="29.140625" style="259" customWidth="1"/>
    <col min="16" max="16" width="11.7109375" style="259" customWidth="1"/>
    <col min="17" max="17" width="11.140625" style="259" customWidth="1"/>
    <col min="18" max="18" width="21.7109375" style="259" customWidth="1"/>
    <col min="19" max="19" width="10.5703125" style="259" customWidth="1"/>
    <col min="20" max="20" width="15.5703125" style="259" customWidth="1"/>
    <col min="21" max="21" width="11.42578125" style="259" customWidth="1"/>
    <col min="22" max="16384" width="9.140625" style="259"/>
  </cols>
  <sheetData>
    <row r="1" spans="1:67" ht="23.25" customHeight="1" x14ac:dyDescent="0.25">
      <c r="A1" s="401" t="s">
        <v>71</v>
      </c>
      <c r="B1" s="401"/>
      <c r="C1" s="401"/>
      <c r="D1" s="401"/>
      <c r="E1" s="401"/>
      <c r="F1" s="401"/>
      <c r="G1" s="401"/>
      <c r="H1" s="401"/>
      <c r="I1" s="401"/>
      <c r="J1" s="401"/>
      <c r="K1" s="401"/>
      <c r="L1" s="401"/>
      <c r="M1" s="401"/>
      <c r="N1" s="401"/>
      <c r="O1" s="401"/>
      <c r="P1" s="401"/>
    </row>
    <row r="2" spans="1:67" ht="39.75" customHeight="1" x14ac:dyDescent="0.25">
      <c r="A2" s="260"/>
      <c r="B2" s="260"/>
      <c r="C2" s="402" t="s">
        <v>1865</v>
      </c>
      <c r="D2" s="402"/>
      <c r="E2" s="402"/>
      <c r="F2" s="402"/>
      <c r="G2" s="402"/>
      <c r="H2" s="402"/>
      <c r="I2" s="402"/>
      <c r="J2" s="402"/>
      <c r="K2" s="402"/>
      <c r="L2" s="402"/>
      <c r="M2" s="402"/>
      <c r="N2" s="402"/>
      <c r="O2" s="402"/>
      <c r="P2" s="260"/>
      <c r="Q2" s="261"/>
      <c r="R2" s="261"/>
      <c r="S2" s="261"/>
    </row>
    <row r="3" spans="1:67" s="310" customFormat="1" ht="99" customHeight="1" x14ac:dyDescent="0.3">
      <c r="A3" s="229" t="s">
        <v>0</v>
      </c>
      <c r="B3" s="262" t="s">
        <v>1</v>
      </c>
      <c r="C3" s="262" t="s">
        <v>2</v>
      </c>
      <c r="D3" s="262" t="s">
        <v>3</v>
      </c>
      <c r="E3" s="262" t="s">
        <v>23</v>
      </c>
      <c r="F3" s="262" t="s">
        <v>4</v>
      </c>
      <c r="G3" s="262" t="s">
        <v>29</v>
      </c>
      <c r="H3" s="262" t="s">
        <v>30</v>
      </c>
      <c r="I3" s="263" t="s">
        <v>5</v>
      </c>
      <c r="J3" s="263" t="s">
        <v>42</v>
      </c>
      <c r="K3" s="262" t="s">
        <v>40</v>
      </c>
      <c r="L3" s="263" t="s">
        <v>6</v>
      </c>
      <c r="M3" s="262" t="s">
        <v>7</v>
      </c>
      <c r="N3" s="262" t="s">
        <v>8</v>
      </c>
      <c r="O3" s="262" t="s">
        <v>9</v>
      </c>
      <c r="P3" s="262" t="s">
        <v>10</v>
      </c>
      <c r="Q3" s="262" t="s">
        <v>11</v>
      </c>
      <c r="R3" s="262" t="s">
        <v>28</v>
      </c>
      <c r="S3" s="262" t="s">
        <v>12</v>
      </c>
      <c r="T3" s="262" t="s">
        <v>13</v>
      </c>
      <c r="U3" s="309"/>
    </row>
    <row r="4" spans="1:67" s="310" customFormat="1" ht="18.75" x14ac:dyDescent="0.3">
      <c r="A4" s="258">
        <v>1</v>
      </c>
      <c r="B4" s="262">
        <v>2</v>
      </c>
      <c r="C4" s="262">
        <v>3</v>
      </c>
      <c r="D4" s="262">
        <v>4</v>
      </c>
      <c r="E4" s="262">
        <v>5</v>
      </c>
      <c r="F4" s="262">
        <v>6</v>
      </c>
      <c r="G4" s="262">
        <v>7</v>
      </c>
      <c r="H4" s="262">
        <v>8</v>
      </c>
      <c r="I4" s="264">
        <v>9</v>
      </c>
      <c r="J4" s="264">
        <v>10</v>
      </c>
      <c r="K4" s="264">
        <v>11</v>
      </c>
      <c r="L4" s="264">
        <v>12</v>
      </c>
      <c r="M4" s="262">
        <v>13</v>
      </c>
      <c r="N4" s="262">
        <v>14</v>
      </c>
      <c r="O4" s="262">
        <v>15</v>
      </c>
      <c r="P4" s="262">
        <v>16</v>
      </c>
      <c r="Q4" s="262">
        <v>17</v>
      </c>
      <c r="R4" s="262">
        <v>18</v>
      </c>
      <c r="S4" s="262">
        <v>19</v>
      </c>
      <c r="T4" s="262">
        <v>20</v>
      </c>
    </row>
    <row r="5" spans="1:67" ht="51" x14ac:dyDescent="0.25">
      <c r="A5" s="264">
        <v>1</v>
      </c>
      <c r="B5" s="254" t="s">
        <v>1519</v>
      </c>
      <c r="C5" s="265" t="s">
        <v>72</v>
      </c>
      <c r="D5" s="265" t="s">
        <v>73</v>
      </c>
      <c r="E5" s="229" t="s">
        <v>47</v>
      </c>
      <c r="F5" s="253" t="s">
        <v>70</v>
      </c>
      <c r="G5" s="253">
        <v>935</v>
      </c>
      <c r="H5" s="253"/>
      <c r="I5" s="227">
        <v>1001225</v>
      </c>
      <c r="J5" s="225">
        <f t="shared" ref="J5:J41" si="0">I5-L5</f>
        <v>0</v>
      </c>
      <c r="K5" s="226">
        <f t="shared" ref="K5:K24" si="1">J5/I5*100</f>
        <v>0</v>
      </c>
      <c r="L5" s="227">
        <v>1001225</v>
      </c>
      <c r="M5" s="266"/>
      <c r="N5" s="228">
        <v>40163</v>
      </c>
      <c r="O5" s="155" t="s">
        <v>74</v>
      </c>
      <c r="P5" s="256"/>
      <c r="Q5" s="254"/>
      <c r="R5" s="229"/>
      <c r="S5" s="267"/>
      <c r="T5" s="256"/>
      <c r="U5" s="311"/>
      <c r="V5" s="311"/>
      <c r="W5" s="311"/>
      <c r="X5" s="311"/>
      <c r="Y5" s="311"/>
      <c r="Z5" s="311"/>
      <c r="AA5" s="311"/>
      <c r="AB5" s="311"/>
      <c r="AC5" s="311"/>
      <c r="AD5" s="311"/>
      <c r="AE5" s="311"/>
      <c r="AF5" s="311"/>
      <c r="AG5" s="311"/>
      <c r="AH5" s="311"/>
      <c r="AI5" s="311"/>
      <c r="AJ5" s="311"/>
      <c r="AK5" s="311"/>
      <c r="AL5" s="311"/>
      <c r="AM5" s="311"/>
      <c r="AN5" s="311"/>
      <c r="AO5" s="311"/>
      <c r="AP5" s="311"/>
      <c r="AQ5" s="311"/>
      <c r="AR5" s="311"/>
      <c r="AS5" s="311"/>
      <c r="AT5" s="311"/>
      <c r="AU5" s="311"/>
      <c r="AV5" s="311"/>
      <c r="AW5" s="311"/>
      <c r="AX5" s="311"/>
      <c r="AY5" s="311"/>
      <c r="AZ5" s="311"/>
      <c r="BA5" s="311"/>
      <c r="BB5" s="311"/>
      <c r="BC5" s="311"/>
      <c r="BD5" s="311"/>
      <c r="BE5" s="311"/>
      <c r="BF5" s="311"/>
      <c r="BG5" s="311"/>
      <c r="BH5" s="311"/>
      <c r="BI5" s="311"/>
      <c r="BJ5" s="311"/>
      <c r="BK5" s="311"/>
      <c r="BL5" s="311"/>
      <c r="BM5" s="311"/>
      <c r="BN5" s="311"/>
      <c r="BO5" s="311"/>
    </row>
    <row r="6" spans="1:67" ht="65.25" customHeight="1" x14ac:dyDescent="0.25">
      <c r="A6" s="264">
        <v>2</v>
      </c>
      <c r="B6" s="265" t="s">
        <v>1520</v>
      </c>
      <c r="C6" s="265" t="s">
        <v>75</v>
      </c>
      <c r="D6" s="265" t="s">
        <v>76</v>
      </c>
      <c r="E6" s="229" t="s">
        <v>47</v>
      </c>
      <c r="F6" s="253" t="s">
        <v>70</v>
      </c>
      <c r="G6" s="253" t="s">
        <v>70</v>
      </c>
      <c r="H6" s="253"/>
      <c r="I6" s="227">
        <v>1</v>
      </c>
      <c r="J6" s="225">
        <f t="shared" si="0"/>
        <v>0</v>
      </c>
      <c r="K6" s="226">
        <f t="shared" si="1"/>
        <v>0</v>
      </c>
      <c r="L6" s="227">
        <v>1</v>
      </c>
      <c r="M6" s="256"/>
      <c r="N6" s="228">
        <v>39003</v>
      </c>
      <c r="O6" s="155" t="s">
        <v>77</v>
      </c>
      <c r="P6" s="256"/>
      <c r="Q6" s="256"/>
      <c r="R6" s="229"/>
      <c r="S6" s="267"/>
      <c r="T6" s="256"/>
      <c r="U6" s="311"/>
      <c r="V6" s="311"/>
      <c r="W6" s="311"/>
      <c r="X6" s="311"/>
      <c r="Y6" s="311"/>
      <c r="Z6" s="311"/>
      <c r="AA6" s="311"/>
      <c r="AB6" s="311"/>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311"/>
      <c r="BE6" s="311"/>
      <c r="BF6" s="311"/>
      <c r="BG6" s="311"/>
      <c r="BH6" s="311"/>
      <c r="BI6" s="311"/>
      <c r="BJ6" s="311"/>
      <c r="BK6" s="311"/>
      <c r="BL6" s="311"/>
      <c r="BM6" s="311"/>
      <c r="BN6" s="311"/>
      <c r="BO6" s="311"/>
    </row>
    <row r="7" spans="1:67" ht="92.25" customHeight="1" x14ac:dyDescent="0.25">
      <c r="A7" s="264">
        <v>3</v>
      </c>
      <c r="B7" s="265" t="s">
        <v>1521</v>
      </c>
      <c r="C7" s="265" t="s">
        <v>78</v>
      </c>
      <c r="D7" s="265" t="s">
        <v>79</v>
      </c>
      <c r="E7" s="229" t="s">
        <v>47</v>
      </c>
      <c r="F7" s="253" t="s">
        <v>70</v>
      </c>
      <c r="G7" s="253">
        <v>165</v>
      </c>
      <c r="H7" s="253"/>
      <c r="I7" s="227">
        <v>232232</v>
      </c>
      <c r="J7" s="225">
        <f t="shared" si="0"/>
        <v>29996.53</v>
      </c>
      <c r="K7" s="226">
        <f t="shared" si="1"/>
        <v>12.916622170932515</v>
      </c>
      <c r="L7" s="227">
        <v>202235.47</v>
      </c>
      <c r="M7" s="253" t="s">
        <v>70</v>
      </c>
      <c r="N7" s="228">
        <v>39473</v>
      </c>
      <c r="O7" s="229" t="s">
        <v>81</v>
      </c>
      <c r="P7" s="267"/>
      <c r="Q7" s="229"/>
      <c r="R7" s="229"/>
      <c r="S7" s="267"/>
      <c r="T7" s="268"/>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row>
    <row r="8" spans="1:67" ht="102" x14ac:dyDescent="0.25">
      <c r="A8" s="264">
        <v>4</v>
      </c>
      <c r="B8" s="265" t="s">
        <v>1522</v>
      </c>
      <c r="C8" s="265" t="s">
        <v>82</v>
      </c>
      <c r="D8" s="265" t="s">
        <v>83</v>
      </c>
      <c r="E8" s="229" t="s">
        <v>47</v>
      </c>
      <c r="F8" s="253" t="s">
        <v>70</v>
      </c>
      <c r="G8" s="253">
        <v>233</v>
      </c>
      <c r="H8" s="253"/>
      <c r="I8" s="227">
        <v>694044.51</v>
      </c>
      <c r="J8" s="225">
        <f t="shared" si="0"/>
        <v>360208.88</v>
      </c>
      <c r="K8" s="226">
        <f t="shared" si="1"/>
        <v>51.899968202327543</v>
      </c>
      <c r="L8" s="227">
        <v>333835.63</v>
      </c>
      <c r="M8" s="256"/>
      <c r="N8" s="228">
        <v>39003</v>
      </c>
      <c r="O8" s="229" t="s">
        <v>85</v>
      </c>
      <c r="P8" s="256"/>
      <c r="Q8" s="256"/>
      <c r="R8" s="229" t="s">
        <v>84</v>
      </c>
      <c r="S8" s="267">
        <v>39695</v>
      </c>
      <c r="T8" s="256"/>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row>
    <row r="9" spans="1:67" ht="78" customHeight="1" x14ac:dyDescent="0.25">
      <c r="A9" s="264">
        <v>5</v>
      </c>
      <c r="B9" s="265" t="s">
        <v>1523</v>
      </c>
      <c r="C9" s="265" t="s">
        <v>86</v>
      </c>
      <c r="D9" s="265" t="s">
        <v>87</v>
      </c>
      <c r="E9" s="229" t="s">
        <v>47</v>
      </c>
      <c r="F9" s="253"/>
      <c r="G9" s="253" t="s">
        <v>70</v>
      </c>
      <c r="H9" s="253">
        <v>70</v>
      </c>
      <c r="I9" s="227">
        <v>12212.47</v>
      </c>
      <c r="J9" s="225">
        <f t="shared" si="0"/>
        <v>12212.47</v>
      </c>
      <c r="K9" s="226">
        <f t="shared" si="1"/>
        <v>100</v>
      </c>
      <c r="L9" s="227">
        <v>0</v>
      </c>
      <c r="M9" s="256"/>
      <c r="N9" s="228">
        <v>39473</v>
      </c>
      <c r="O9" s="229" t="s">
        <v>81</v>
      </c>
      <c r="P9" s="256"/>
      <c r="Q9" s="256"/>
      <c r="R9" s="229"/>
      <c r="S9" s="267"/>
      <c r="T9" s="256"/>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row>
    <row r="10" spans="1:67" ht="102" x14ac:dyDescent="0.25">
      <c r="A10" s="264">
        <v>6</v>
      </c>
      <c r="B10" s="265" t="s">
        <v>1524</v>
      </c>
      <c r="C10" s="265" t="s">
        <v>88</v>
      </c>
      <c r="D10" s="265" t="s">
        <v>87</v>
      </c>
      <c r="E10" s="229" t="s">
        <v>48</v>
      </c>
      <c r="F10" s="253"/>
      <c r="G10" s="253">
        <v>60</v>
      </c>
      <c r="H10" s="253"/>
      <c r="I10" s="227">
        <v>320367</v>
      </c>
      <c r="J10" s="225">
        <f t="shared" si="0"/>
        <v>36041.219999999972</v>
      </c>
      <c r="K10" s="226">
        <f t="shared" si="1"/>
        <v>11.249978930414173</v>
      </c>
      <c r="L10" s="227">
        <v>284325.78000000003</v>
      </c>
      <c r="M10" s="256"/>
      <c r="N10" s="228">
        <v>39734</v>
      </c>
      <c r="O10" s="229" t="s">
        <v>85</v>
      </c>
      <c r="P10" s="256"/>
      <c r="Q10" s="256"/>
      <c r="R10" s="229" t="s">
        <v>70</v>
      </c>
      <c r="S10" s="267" t="s">
        <v>70</v>
      </c>
      <c r="T10" s="256"/>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row>
    <row r="11" spans="1:67" ht="76.5" x14ac:dyDescent="0.25">
      <c r="A11" s="264">
        <v>7</v>
      </c>
      <c r="B11" s="265" t="s">
        <v>1525</v>
      </c>
      <c r="C11" s="265" t="s">
        <v>90</v>
      </c>
      <c r="D11" s="265" t="s">
        <v>91</v>
      </c>
      <c r="E11" s="229" t="s">
        <v>48</v>
      </c>
      <c r="F11" s="253"/>
      <c r="G11" s="253">
        <v>80</v>
      </c>
      <c r="H11" s="265"/>
      <c r="I11" s="225">
        <v>52977</v>
      </c>
      <c r="J11" s="225">
        <f t="shared" si="0"/>
        <v>0</v>
      </c>
      <c r="K11" s="226">
        <f t="shared" si="1"/>
        <v>0</v>
      </c>
      <c r="L11" s="227">
        <v>52977</v>
      </c>
      <c r="M11" s="253"/>
      <c r="N11" s="228">
        <v>40681</v>
      </c>
      <c r="O11" s="229" t="s">
        <v>92</v>
      </c>
      <c r="P11" s="256"/>
      <c r="Q11" s="256"/>
      <c r="R11" s="229" t="s">
        <v>70</v>
      </c>
      <c r="S11" s="267" t="s">
        <v>70</v>
      </c>
      <c r="T11" s="256"/>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row>
    <row r="12" spans="1:67" ht="76.5" x14ac:dyDescent="0.25">
      <c r="A12" s="264">
        <v>8</v>
      </c>
      <c r="B12" s="265" t="s">
        <v>1526</v>
      </c>
      <c r="C12" s="229" t="s">
        <v>93</v>
      </c>
      <c r="D12" s="265" t="s">
        <v>91</v>
      </c>
      <c r="E12" s="229" t="s">
        <v>48</v>
      </c>
      <c r="F12" s="256"/>
      <c r="G12" s="253">
        <v>359.05</v>
      </c>
      <c r="H12" s="229"/>
      <c r="I12" s="227">
        <v>145462</v>
      </c>
      <c r="J12" s="225">
        <f t="shared" si="0"/>
        <v>0</v>
      </c>
      <c r="K12" s="226">
        <f t="shared" si="1"/>
        <v>0</v>
      </c>
      <c r="L12" s="227">
        <v>145462</v>
      </c>
      <c r="M12" s="256"/>
      <c r="N12" s="228">
        <v>40681</v>
      </c>
      <c r="O12" s="229" t="s">
        <v>94</v>
      </c>
      <c r="P12" s="256"/>
      <c r="Q12" s="256"/>
      <c r="R12" s="256"/>
      <c r="S12" s="256"/>
      <c r="T12" s="256"/>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row>
    <row r="13" spans="1:67" ht="89.25" x14ac:dyDescent="0.25">
      <c r="A13" s="264">
        <v>9</v>
      </c>
      <c r="B13" s="265" t="s">
        <v>1527</v>
      </c>
      <c r="C13" s="229" t="s">
        <v>95</v>
      </c>
      <c r="D13" s="265" t="s">
        <v>1067</v>
      </c>
      <c r="E13" s="229" t="s">
        <v>48</v>
      </c>
      <c r="F13" s="253" t="s">
        <v>1468</v>
      </c>
      <c r="G13" s="269">
        <v>90.9</v>
      </c>
      <c r="H13" s="229" t="s">
        <v>70</v>
      </c>
      <c r="I13" s="227">
        <v>277571</v>
      </c>
      <c r="J13" s="225">
        <f t="shared" si="0"/>
        <v>277571</v>
      </c>
      <c r="K13" s="226">
        <f t="shared" si="1"/>
        <v>100</v>
      </c>
      <c r="L13" s="227">
        <v>0</v>
      </c>
      <c r="M13" s="256"/>
      <c r="N13" s="228">
        <v>39003</v>
      </c>
      <c r="O13" s="229" t="s">
        <v>96</v>
      </c>
      <c r="P13" s="256" t="s">
        <v>70</v>
      </c>
      <c r="Q13" s="256"/>
      <c r="R13" s="256"/>
      <c r="S13" s="256"/>
      <c r="T13" s="256"/>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row>
    <row r="14" spans="1:67" ht="63.75" x14ac:dyDescent="0.25">
      <c r="A14" s="264">
        <v>10</v>
      </c>
      <c r="B14" s="265" t="s">
        <v>1528</v>
      </c>
      <c r="C14" s="229" t="s">
        <v>97</v>
      </c>
      <c r="D14" s="265" t="s">
        <v>89</v>
      </c>
      <c r="E14" s="229" t="s">
        <v>48</v>
      </c>
      <c r="F14" s="256"/>
      <c r="G14" s="256"/>
      <c r="H14" s="229"/>
      <c r="I14" s="227">
        <v>38532.32</v>
      </c>
      <c r="J14" s="225">
        <f t="shared" si="0"/>
        <v>38532.32</v>
      </c>
      <c r="K14" s="226">
        <f t="shared" si="1"/>
        <v>100</v>
      </c>
      <c r="L14" s="227">
        <v>0</v>
      </c>
      <c r="M14" s="256"/>
      <c r="N14" s="228">
        <v>39003</v>
      </c>
      <c r="O14" s="229" t="s">
        <v>98</v>
      </c>
      <c r="P14" s="256"/>
      <c r="Q14" s="256"/>
      <c r="R14" s="256"/>
      <c r="S14" s="256"/>
      <c r="T14" s="256"/>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1"/>
      <c r="BK14" s="311"/>
      <c r="BL14" s="311"/>
      <c r="BM14" s="311"/>
      <c r="BN14" s="311"/>
      <c r="BO14" s="311"/>
    </row>
    <row r="15" spans="1:67" ht="51" x14ac:dyDescent="0.25">
      <c r="A15" s="264">
        <v>11</v>
      </c>
      <c r="B15" s="265" t="s">
        <v>1529</v>
      </c>
      <c r="C15" s="229" t="s">
        <v>99</v>
      </c>
      <c r="D15" s="265" t="s">
        <v>100</v>
      </c>
      <c r="E15" s="229" t="s">
        <v>48</v>
      </c>
      <c r="F15" s="256"/>
      <c r="G15" s="256"/>
      <c r="H15" s="229"/>
      <c r="I15" s="227">
        <v>56709.84</v>
      </c>
      <c r="J15" s="225">
        <f t="shared" si="0"/>
        <v>21679.14</v>
      </c>
      <c r="K15" s="226">
        <f t="shared" si="1"/>
        <v>38.228180506240186</v>
      </c>
      <c r="L15" s="227">
        <v>35030.699999999997</v>
      </c>
      <c r="M15" s="256"/>
      <c r="N15" s="228">
        <v>39003</v>
      </c>
      <c r="O15" s="229" t="s">
        <v>98</v>
      </c>
      <c r="P15" s="256"/>
      <c r="Q15" s="256"/>
      <c r="R15" s="256"/>
      <c r="S15" s="256"/>
      <c r="T15" s="256"/>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row>
    <row r="16" spans="1:67" ht="63.75" x14ac:dyDescent="0.25">
      <c r="A16" s="264">
        <v>12</v>
      </c>
      <c r="B16" s="265" t="s">
        <v>1530</v>
      </c>
      <c r="C16" s="265" t="s">
        <v>101</v>
      </c>
      <c r="D16" s="265" t="s">
        <v>102</v>
      </c>
      <c r="E16" s="229" t="s">
        <v>48</v>
      </c>
      <c r="F16" s="253" t="s">
        <v>70</v>
      </c>
      <c r="G16" s="270" t="s">
        <v>70</v>
      </c>
      <c r="H16" s="271"/>
      <c r="I16" s="227">
        <v>229170.26</v>
      </c>
      <c r="J16" s="225">
        <f t="shared" si="0"/>
        <v>63064.430000000022</v>
      </c>
      <c r="K16" s="226">
        <f t="shared" si="1"/>
        <v>27.518592508469474</v>
      </c>
      <c r="L16" s="227">
        <v>166105.82999999999</v>
      </c>
      <c r="M16" s="256"/>
      <c r="N16" s="228">
        <v>39003</v>
      </c>
      <c r="O16" s="229" t="s">
        <v>98</v>
      </c>
      <c r="P16" s="256"/>
      <c r="Q16" s="256"/>
      <c r="R16" s="256"/>
      <c r="S16" s="256"/>
      <c r="T16" s="256"/>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311"/>
      <c r="BO16" s="311"/>
    </row>
    <row r="17" spans="1:20" ht="63.75" x14ac:dyDescent="0.25">
      <c r="A17" s="264">
        <v>13</v>
      </c>
      <c r="B17" s="272" t="s">
        <v>1531</v>
      </c>
      <c r="C17" s="273" t="s">
        <v>103</v>
      </c>
      <c r="D17" s="273" t="s">
        <v>104</v>
      </c>
      <c r="E17" s="273" t="s">
        <v>48</v>
      </c>
      <c r="F17" s="273" t="s">
        <v>70</v>
      </c>
      <c r="G17" s="273" t="s">
        <v>70</v>
      </c>
      <c r="H17" s="274"/>
      <c r="I17" s="275">
        <v>34794.28</v>
      </c>
      <c r="J17" s="276">
        <f t="shared" si="0"/>
        <v>34794.28</v>
      </c>
      <c r="K17" s="277">
        <f t="shared" si="1"/>
        <v>100</v>
      </c>
      <c r="L17" s="275">
        <v>0</v>
      </c>
      <c r="M17" s="274"/>
      <c r="N17" s="278">
        <v>39003</v>
      </c>
      <c r="O17" s="273" t="s">
        <v>98</v>
      </c>
      <c r="P17" s="279"/>
      <c r="Q17" s="273"/>
      <c r="R17" s="273" t="s">
        <v>70</v>
      </c>
      <c r="S17" s="280" t="s">
        <v>53</v>
      </c>
      <c r="T17" s="274"/>
    </row>
    <row r="18" spans="1:20" s="311" customFormat="1" ht="63.75" x14ac:dyDescent="0.25">
      <c r="A18" s="264">
        <v>14</v>
      </c>
      <c r="B18" s="265" t="s">
        <v>1532</v>
      </c>
      <c r="C18" s="229" t="s">
        <v>105</v>
      </c>
      <c r="D18" s="229" t="s">
        <v>106</v>
      </c>
      <c r="E18" s="229" t="s">
        <v>48</v>
      </c>
      <c r="F18" s="229"/>
      <c r="G18" s="229"/>
      <c r="H18" s="256"/>
      <c r="I18" s="281">
        <v>20748.169999999998</v>
      </c>
      <c r="J18" s="225">
        <f t="shared" si="0"/>
        <v>20748.169999999998</v>
      </c>
      <c r="K18" s="226">
        <f t="shared" si="1"/>
        <v>100</v>
      </c>
      <c r="L18" s="281">
        <v>0</v>
      </c>
      <c r="M18" s="256"/>
      <c r="N18" s="228">
        <v>39003</v>
      </c>
      <c r="O18" s="229" t="s">
        <v>98</v>
      </c>
      <c r="P18" s="267"/>
      <c r="Q18" s="229"/>
      <c r="R18" s="256"/>
      <c r="S18" s="256"/>
      <c r="T18" s="256"/>
    </row>
    <row r="19" spans="1:20" s="311" customFormat="1" ht="51" x14ac:dyDescent="0.25">
      <c r="A19" s="264">
        <v>15</v>
      </c>
      <c r="B19" s="282" t="s">
        <v>1533</v>
      </c>
      <c r="C19" s="283" t="s">
        <v>107</v>
      </c>
      <c r="D19" s="283" t="s">
        <v>108</v>
      </c>
      <c r="E19" s="283" t="s">
        <v>48</v>
      </c>
      <c r="F19" s="283"/>
      <c r="G19" s="283"/>
      <c r="H19" s="284"/>
      <c r="I19" s="285">
        <v>35443.65</v>
      </c>
      <c r="J19" s="286">
        <f>I19-L19</f>
        <v>35443.65</v>
      </c>
      <c r="K19" s="287">
        <f t="shared" si="1"/>
        <v>100</v>
      </c>
      <c r="L19" s="285">
        <v>0</v>
      </c>
      <c r="M19" s="284"/>
      <c r="N19" s="288">
        <v>39003</v>
      </c>
      <c r="O19" s="283" t="s">
        <v>98</v>
      </c>
      <c r="P19" s="289"/>
      <c r="Q19" s="283"/>
      <c r="R19" s="283" t="s">
        <v>70</v>
      </c>
      <c r="S19" s="289" t="s">
        <v>70</v>
      </c>
      <c r="T19" s="284"/>
    </row>
    <row r="20" spans="1:20" s="311" customFormat="1" ht="63.75" x14ac:dyDescent="0.25">
      <c r="A20" s="264">
        <v>16</v>
      </c>
      <c r="B20" s="265" t="s">
        <v>1514</v>
      </c>
      <c r="C20" s="229" t="s">
        <v>109</v>
      </c>
      <c r="D20" s="229" t="s">
        <v>110</v>
      </c>
      <c r="E20" s="229" t="s">
        <v>48</v>
      </c>
      <c r="F20" s="229" t="s">
        <v>70</v>
      </c>
      <c r="G20" s="229" t="s">
        <v>70</v>
      </c>
      <c r="H20" s="256"/>
      <c r="I20" s="281">
        <v>6958.85</v>
      </c>
      <c r="J20" s="225">
        <f t="shared" si="0"/>
        <v>6958.85</v>
      </c>
      <c r="K20" s="226">
        <f t="shared" si="1"/>
        <v>100</v>
      </c>
      <c r="L20" s="281">
        <v>0</v>
      </c>
      <c r="M20" s="256"/>
      <c r="N20" s="228">
        <v>39003</v>
      </c>
      <c r="O20" s="229" t="s">
        <v>98</v>
      </c>
      <c r="P20" s="289"/>
      <c r="Q20" s="283"/>
      <c r="R20" s="284"/>
      <c r="S20" s="284"/>
      <c r="T20" s="256"/>
    </row>
    <row r="21" spans="1:20" s="311" customFormat="1" ht="63.75" x14ac:dyDescent="0.25">
      <c r="A21" s="264">
        <v>17</v>
      </c>
      <c r="B21" s="265" t="s">
        <v>1534</v>
      </c>
      <c r="C21" s="229" t="s">
        <v>111</v>
      </c>
      <c r="D21" s="229" t="s">
        <v>112</v>
      </c>
      <c r="E21" s="229" t="s">
        <v>48</v>
      </c>
      <c r="F21" s="229" t="s">
        <v>70</v>
      </c>
      <c r="G21" s="229" t="s">
        <v>70</v>
      </c>
      <c r="H21" s="256"/>
      <c r="I21" s="281">
        <v>631306.26</v>
      </c>
      <c r="J21" s="225">
        <f t="shared" si="0"/>
        <v>210693.8</v>
      </c>
      <c r="K21" s="226">
        <f t="shared" si="1"/>
        <v>33.374261170798462</v>
      </c>
      <c r="L21" s="281">
        <v>420612.46</v>
      </c>
      <c r="M21" s="256"/>
      <c r="N21" s="228">
        <v>39003</v>
      </c>
      <c r="O21" s="229" t="s">
        <v>98</v>
      </c>
      <c r="P21" s="289"/>
      <c r="Q21" s="283"/>
      <c r="R21" s="284"/>
      <c r="S21" s="284"/>
      <c r="T21" s="256"/>
    </row>
    <row r="22" spans="1:20" s="311" customFormat="1" ht="76.5" x14ac:dyDescent="0.25">
      <c r="A22" s="264">
        <v>18</v>
      </c>
      <c r="B22" s="265" t="s">
        <v>1535</v>
      </c>
      <c r="C22" s="229" t="s">
        <v>113</v>
      </c>
      <c r="D22" s="229" t="s">
        <v>114</v>
      </c>
      <c r="E22" s="229" t="s">
        <v>48</v>
      </c>
      <c r="F22" s="253" t="s">
        <v>70</v>
      </c>
      <c r="G22" s="229" t="s">
        <v>70</v>
      </c>
      <c r="H22" s="256"/>
      <c r="I22" s="281">
        <v>331079.71000000002</v>
      </c>
      <c r="J22" s="225">
        <f t="shared" si="0"/>
        <v>116569.66000000003</v>
      </c>
      <c r="K22" s="226">
        <f t="shared" si="1"/>
        <v>35.208941073435163</v>
      </c>
      <c r="L22" s="281">
        <v>214510.05</v>
      </c>
      <c r="M22" s="256"/>
      <c r="N22" s="228">
        <v>39003</v>
      </c>
      <c r="O22" s="229" t="s">
        <v>98</v>
      </c>
      <c r="P22" s="289"/>
      <c r="Q22" s="283"/>
      <c r="R22" s="284"/>
      <c r="S22" s="284"/>
      <c r="T22" s="256"/>
    </row>
    <row r="23" spans="1:20" s="311" customFormat="1" ht="79.5" customHeight="1" x14ac:dyDescent="0.25">
      <c r="A23" s="264">
        <v>19</v>
      </c>
      <c r="B23" s="265" t="s">
        <v>1536</v>
      </c>
      <c r="C23" s="229" t="s">
        <v>115</v>
      </c>
      <c r="D23" s="229" t="s">
        <v>116</v>
      </c>
      <c r="E23" s="229" t="s">
        <v>48</v>
      </c>
      <c r="F23" s="253" t="s">
        <v>70</v>
      </c>
      <c r="G23" s="229" t="s">
        <v>70</v>
      </c>
      <c r="H23" s="256"/>
      <c r="I23" s="285">
        <v>119620.16</v>
      </c>
      <c r="J23" s="286">
        <f t="shared" si="0"/>
        <v>38052.089999999997</v>
      </c>
      <c r="K23" s="287">
        <f t="shared" si="1"/>
        <v>31.810766680131508</v>
      </c>
      <c r="L23" s="285">
        <v>81568.070000000007</v>
      </c>
      <c r="M23" s="284"/>
      <c r="N23" s="228">
        <v>39003</v>
      </c>
      <c r="O23" s="229" t="s">
        <v>98</v>
      </c>
      <c r="P23" s="289"/>
      <c r="Q23" s="283"/>
      <c r="R23" s="284"/>
      <c r="S23" s="284"/>
      <c r="T23" s="256"/>
    </row>
    <row r="24" spans="1:20" s="311" customFormat="1" ht="90" customHeight="1" x14ac:dyDescent="0.25">
      <c r="A24" s="264">
        <v>20</v>
      </c>
      <c r="B24" s="265" t="s">
        <v>1537</v>
      </c>
      <c r="C24" s="254" t="s">
        <v>117</v>
      </c>
      <c r="D24" s="254" t="s">
        <v>118</v>
      </c>
      <c r="E24" s="229" t="s">
        <v>48</v>
      </c>
      <c r="F24" s="253" t="s">
        <v>70</v>
      </c>
      <c r="G24" s="229" t="s">
        <v>70</v>
      </c>
      <c r="H24" s="253"/>
      <c r="I24" s="225">
        <v>23712.19</v>
      </c>
      <c r="J24" s="225">
        <f t="shared" si="0"/>
        <v>23712.19</v>
      </c>
      <c r="K24" s="226">
        <f t="shared" si="1"/>
        <v>100</v>
      </c>
      <c r="L24" s="225">
        <v>0</v>
      </c>
      <c r="M24" s="253" t="s">
        <v>70</v>
      </c>
      <c r="N24" s="228">
        <v>39003</v>
      </c>
      <c r="O24" s="229" t="s">
        <v>98</v>
      </c>
      <c r="P24" s="289"/>
      <c r="Q24" s="283"/>
      <c r="R24" s="284"/>
      <c r="S24" s="284"/>
      <c r="T24" s="256"/>
    </row>
    <row r="25" spans="1:20" s="311" customFormat="1" ht="53.25" customHeight="1" x14ac:dyDescent="0.25">
      <c r="A25" s="264">
        <v>21</v>
      </c>
      <c r="B25" s="265" t="s">
        <v>1538</v>
      </c>
      <c r="C25" s="254" t="s">
        <v>119</v>
      </c>
      <c r="D25" s="254" t="s">
        <v>120</v>
      </c>
      <c r="E25" s="229" t="s">
        <v>48</v>
      </c>
      <c r="F25" s="256"/>
      <c r="G25" s="253"/>
      <c r="H25" s="256"/>
      <c r="I25" s="225">
        <v>49621.11</v>
      </c>
      <c r="J25" s="225">
        <f t="shared" si="0"/>
        <v>19991.02</v>
      </c>
      <c r="K25" s="226">
        <f t="shared" ref="K25:K31" si="2">J25/I25*100</f>
        <v>40.287329324152566</v>
      </c>
      <c r="L25" s="225">
        <v>29630.09</v>
      </c>
      <c r="M25" s="256"/>
      <c r="N25" s="228">
        <v>39003</v>
      </c>
      <c r="O25" s="229" t="s">
        <v>98</v>
      </c>
      <c r="P25" s="289"/>
      <c r="Q25" s="283"/>
      <c r="R25" s="284"/>
      <c r="S25" s="284"/>
      <c r="T25" s="256"/>
    </row>
    <row r="26" spans="1:20" s="311" customFormat="1" ht="63.75" x14ac:dyDescent="0.25">
      <c r="A26" s="264">
        <v>22</v>
      </c>
      <c r="B26" s="265" t="s">
        <v>1539</v>
      </c>
      <c r="C26" s="254" t="s">
        <v>121</v>
      </c>
      <c r="D26" s="254" t="s">
        <v>1206</v>
      </c>
      <c r="E26" s="290" t="s">
        <v>181</v>
      </c>
      <c r="F26" s="256"/>
      <c r="G26" s="253">
        <v>1500</v>
      </c>
      <c r="H26" s="256"/>
      <c r="I26" s="225">
        <v>2957751.49</v>
      </c>
      <c r="J26" s="225">
        <f t="shared" si="0"/>
        <v>1102670.5400000003</v>
      </c>
      <c r="K26" s="226">
        <f t="shared" si="2"/>
        <v>37.280702713803727</v>
      </c>
      <c r="L26" s="225">
        <v>1855080.95</v>
      </c>
      <c r="M26" s="256"/>
      <c r="N26" s="268">
        <v>40219</v>
      </c>
      <c r="O26" s="268" t="s">
        <v>122</v>
      </c>
      <c r="P26" s="289"/>
      <c r="Q26" s="283"/>
      <c r="R26" s="284"/>
      <c r="S26" s="284"/>
      <c r="T26" s="256"/>
    </row>
    <row r="27" spans="1:20" s="311" customFormat="1" ht="87.75" customHeight="1" x14ac:dyDescent="0.25">
      <c r="A27" s="264">
        <v>23</v>
      </c>
      <c r="B27" s="265" t="s">
        <v>1540</v>
      </c>
      <c r="C27" s="254" t="s">
        <v>123</v>
      </c>
      <c r="D27" s="254" t="s">
        <v>124</v>
      </c>
      <c r="E27" s="229" t="s">
        <v>48</v>
      </c>
      <c r="F27" s="256"/>
      <c r="G27" s="253">
        <v>23510</v>
      </c>
      <c r="H27" s="256"/>
      <c r="I27" s="225">
        <v>9453000</v>
      </c>
      <c r="J27" s="225">
        <f t="shared" si="0"/>
        <v>2835900</v>
      </c>
      <c r="K27" s="226">
        <f t="shared" si="2"/>
        <v>30</v>
      </c>
      <c r="L27" s="225">
        <v>6617100</v>
      </c>
      <c r="M27" s="256"/>
      <c r="N27" s="268">
        <v>39878</v>
      </c>
      <c r="O27" s="268" t="s">
        <v>125</v>
      </c>
      <c r="P27" s="289"/>
      <c r="Q27" s="283"/>
      <c r="R27" s="283" t="s">
        <v>1071</v>
      </c>
      <c r="S27" s="289">
        <v>43252</v>
      </c>
      <c r="T27" s="256"/>
    </row>
    <row r="28" spans="1:20" s="311" customFormat="1" ht="63.75" x14ac:dyDescent="0.25">
      <c r="A28" s="264">
        <v>24</v>
      </c>
      <c r="B28" s="265" t="s">
        <v>1541</v>
      </c>
      <c r="C28" s="254" t="s">
        <v>134</v>
      </c>
      <c r="D28" s="254" t="s">
        <v>126</v>
      </c>
      <c r="E28" s="229" t="s">
        <v>48</v>
      </c>
      <c r="F28" s="229" t="s">
        <v>135</v>
      </c>
      <c r="G28" s="229">
        <v>64.099999999999994</v>
      </c>
      <c r="H28" s="253"/>
      <c r="I28" s="225">
        <v>707211</v>
      </c>
      <c r="J28" s="225">
        <f t="shared" si="0"/>
        <v>707211</v>
      </c>
      <c r="K28" s="226">
        <f t="shared" si="2"/>
        <v>100</v>
      </c>
      <c r="L28" s="225">
        <v>0</v>
      </c>
      <c r="M28" s="227">
        <v>971986.12</v>
      </c>
      <c r="N28" s="268">
        <v>41823</v>
      </c>
      <c r="O28" s="268" t="s">
        <v>1169</v>
      </c>
      <c r="P28" s="289"/>
      <c r="Q28" s="283"/>
      <c r="R28" s="291"/>
      <c r="S28" s="289"/>
      <c r="T28" s="256"/>
    </row>
    <row r="29" spans="1:20" s="311" customFormat="1" ht="63.75" x14ac:dyDescent="0.25">
      <c r="A29" s="264">
        <v>25</v>
      </c>
      <c r="B29" s="265" t="s">
        <v>1542</v>
      </c>
      <c r="C29" s="254" t="s">
        <v>136</v>
      </c>
      <c r="D29" s="254" t="s">
        <v>126</v>
      </c>
      <c r="E29" s="229" t="s">
        <v>48</v>
      </c>
      <c r="F29" s="229" t="s">
        <v>137</v>
      </c>
      <c r="G29" s="229">
        <v>82.1</v>
      </c>
      <c r="H29" s="256"/>
      <c r="I29" s="225">
        <v>155810</v>
      </c>
      <c r="J29" s="225">
        <f t="shared" si="0"/>
        <v>155810</v>
      </c>
      <c r="K29" s="226">
        <f t="shared" si="2"/>
        <v>100</v>
      </c>
      <c r="L29" s="225">
        <v>0</v>
      </c>
      <c r="M29" s="227">
        <v>3299871.57</v>
      </c>
      <c r="N29" s="268">
        <v>41823</v>
      </c>
      <c r="O29" s="268" t="s">
        <v>129</v>
      </c>
      <c r="P29" s="289"/>
      <c r="Q29" s="283"/>
      <c r="R29" s="291" t="s">
        <v>1455</v>
      </c>
      <c r="S29" s="289">
        <v>43822</v>
      </c>
      <c r="T29" s="256"/>
    </row>
    <row r="30" spans="1:20" s="311" customFormat="1" ht="89.25" x14ac:dyDescent="0.25">
      <c r="A30" s="264">
        <v>26</v>
      </c>
      <c r="B30" s="265" t="s">
        <v>1543</v>
      </c>
      <c r="C30" s="254" t="s">
        <v>127</v>
      </c>
      <c r="D30" s="254" t="s">
        <v>128</v>
      </c>
      <c r="E30" s="254" t="s">
        <v>48</v>
      </c>
      <c r="F30" s="256"/>
      <c r="G30" s="253">
        <v>1000.08</v>
      </c>
      <c r="H30" s="256"/>
      <c r="I30" s="225">
        <v>2924000</v>
      </c>
      <c r="J30" s="225">
        <f t="shared" si="0"/>
        <v>0</v>
      </c>
      <c r="K30" s="226">
        <f t="shared" si="2"/>
        <v>0</v>
      </c>
      <c r="L30" s="225">
        <v>2924000</v>
      </c>
      <c r="M30" s="256"/>
      <c r="N30" s="268">
        <v>41998</v>
      </c>
      <c r="O30" s="268" t="s">
        <v>130</v>
      </c>
      <c r="P30" s="289"/>
      <c r="Q30" s="283"/>
      <c r="R30" s="291" t="s">
        <v>1070</v>
      </c>
      <c r="S30" s="289">
        <v>43179</v>
      </c>
      <c r="T30" s="256"/>
    </row>
    <row r="31" spans="1:20" s="311" customFormat="1" ht="140.25" x14ac:dyDescent="0.25">
      <c r="A31" s="264">
        <v>27</v>
      </c>
      <c r="B31" s="265" t="s">
        <v>1544</v>
      </c>
      <c r="C31" s="254" t="s">
        <v>68</v>
      </c>
      <c r="D31" s="254" t="s">
        <v>133</v>
      </c>
      <c r="E31" s="254" t="s">
        <v>48</v>
      </c>
      <c r="F31" s="292" t="s">
        <v>45</v>
      </c>
      <c r="G31" s="253">
        <v>115.9</v>
      </c>
      <c r="H31" s="256"/>
      <c r="I31" s="225">
        <v>440708</v>
      </c>
      <c r="J31" s="225">
        <f t="shared" si="0"/>
        <v>440708</v>
      </c>
      <c r="K31" s="226">
        <f t="shared" si="2"/>
        <v>100</v>
      </c>
      <c r="L31" s="225">
        <v>0</v>
      </c>
      <c r="M31" s="225">
        <v>1817181.03</v>
      </c>
      <c r="N31" s="268">
        <v>42996</v>
      </c>
      <c r="O31" s="268" t="s">
        <v>1165</v>
      </c>
      <c r="P31" s="289"/>
      <c r="Q31" s="283"/>
      <c r="R31" s="291" t="s">
        <v>1456</v>
      </c>
      <c r="S31" s="293" t="s">
        <v>1457</v>
      </c>
      <c r="T31" s="256"/>
    </row>
    <row r="32" spans="1:20" s="311" customFormat="1" ht="63.75" x14ac:dyDescent="0.25">
      <c r="A32" s="264">
        <v>28</v>
      </c>
      <c r="B32" s="265" t="s">
        <v>1545</v>
      </c>
      <c r="C32" s="254" t="s">
        <v>138</v>
      </c>
      <c r="D32" s="254" t="s">
        <v>139</v>
      </c>
      <c r="E32" s="294" t="s">
        <v>48</v>
      </c>
      <c r="F32" s="292"/>
      <c r="G32" s="295"/>
      <c r="H32" s="256"/>
      <c r="I32" s="225">
        <v>10998</v>
      </c>
      <c r="J32" s="225">
        <f t="shared" si="0"/>
        <v>10998</v>
      </c>
      <c r="K32" s="226">
        <f>J32/I32*100</f>
        <v>100</v>
      </c>
      <c r="L32" s="225">
        <v>0</v>
      </c>
      <c r="M32" s="256"/>
      <c r="N32" s="268">
        <v>39562</v>
      </c>
      <c r="O32" s="268" t="s">
        <v>140</v>
      </c>
      <c r="P32" s="289"/>
      <c r="Q32" s="283"/>
      <c r="R32" s="284"/>
      <c r="S32" s="284"/>
      <c r="T32" s="256"/>
    </row>
    <row r="33" spans="1:67" s="311" customFormat="1" ht="61.5" customHeight="1" x14ac:dyDescent="0.25">
      <c r="A33" s="264">
        <v>29</v>
      </c>
      <c r="B33" s="265" t="s">
        <v>1546</v>
      </c>
      <c r="C33" s="254" t="s">
        <v>138</v>
      </c>
      <c r="D33" s="254" t="s">
        <v>139</v>
      </c>
      <c r="E33" s="254" t="s">
        <v>48</v>
      </c>
      <c r="F33" s="229"/>
      <c r="G33" s="296"/>
      <c r="H33" s="266"/>
      <c r="I33" s="225">
        <v>10998</v>
      </c>
      <c r="J33" s="225">
        <f t="shared" si="0"/>
        <v>10998</v>
      </c>
      <c r="K33" s="226">
        <f>J33/I33*100</f>
        <v>100</v>
      </c>
      <c r="L33" s="225">
        <v>0</v>
      </c>
      <c r="M33" s="266"/>
      <c r="N33" s="268">
        <v>39562</v>
      </c>
      <c r="O33" s="268" t="s">
        <v>140</v>
      </c>
      <c r="P33" s="267"/>
      <c r="Q33" s="229"/>
      <c r="R33" s="266"/>
      <c r="S33" s="266"/>
      <c r="T33" s="266"/>
    </row>
    <row r="34" spans="1:67" s="311" customFormat="1" ht="64.5" customHeight="1" x14ac:dyDescent="0.25">
      <c r="A34" s="264">
        <v>30</v>
      </c>
      <c r="B34" s="265" t="s">
        <v>1547</v>
      </c>
      <c r="C34" s="254" t="s">
        <v>138</v>
      </c>
      <c r="D34" s="254" t="s">
        <v>139</v>
      </c>
      <c r="E34" s="254" t="s">
        <v>48</v>
      </c>
      <c r="F34" s="229"/>
      <c r="G34" s="296"/>
      <c r="H34" s="297"/>
      <c r="I34" s="225">
        <v>10998.83</v>
      </c>
      <c r="J34" s="225">
        <f t="shared" si="0"/>
        <v>10998.83</v>
      </c>
      <c r="K34" s="298"/>
      <c r="L34" s="225">
        <v>0</v>
      </c>
      <c r="M34" s="297"/>
      <c r="N34" s="268">
        <v>39562</v>
      </c>
      <c r="O34" s="268" t="s">
        <v>140</v>
      </c>
      <c r="P34" s="299"/>
      <c r="Q34" s="298"/>
      <c r="R34" s="297"/>
      <c r="S34" s="297"/>
      <c r="T34" s="297"/>
    </row>
    <row r="35" spans="1:67" s="311" customFormat="1" ht="102" customHeight="1" x14ac:dyDescent="0.25">
      <c r="A35" s="264">
        <v>31</v>
      </c>
      <c r="B35" s="265" t="s">
        <v>1548</v>
      </c>
      <c r="C35" s="254" t="s">
        <v>1856</v>
      </c>
      <c r="D35" s="254" t="s">
        <v>141</v>
      </c>
      <c r="E35" s="294" t="s">
        <v>48</v>
      </c>
      <c r="F35" s="229" t="s">
        <v>1834</v>
      </c>
      <c r="G35" s="296">
        <v>4.8</v>
      </c>
      <c r="H35" s="229"/>
      <c r="I35" s="225">
        <v>1</v>
      </c>
      <c r="J35" s="225">
        <f t="shared" si="0"/>
        <v>0</v>
      </c>
      <c r="K35" s="226">
        <f t="shared" ref="K35:K41" si="3">J35/I35*100</f>
        <v>0</v>
      </c>
      <c r="L35" s="225">
        <v>1</v>
      </c>
      <c r="M35" s="300"/>
      <c r="N35" s="268">
        <v>40317</v>
      </c>
      <c r="O35" s="229" t="s">
        <v>1835</v>
      </c>
      <c r="P35" s="267"/>
      <c r="Q35" s="229"/>
      <c r="R35" s="300"/>
      <c r="S35" s="300"/>
      <c r="T35" s="300"/>
    </row>
    <row r="36" spans="1:67" s="311" customFormat="1" ht="51" x14ac:dyDescent="0.25">
      <c r="A36" s="264">
        <v>32</v>
      </c>
      <c r="B36" s="265" t="s">
        <v>1549</v>
      </c>
      <c r="C36" s="254" t="s">
        <v>1857</v>
      </c>
      <c r="D36" s="254" t="s">
        <v>1833</v>
      </c>
      <c r="E36" s="294" t="s">
        <v>48</v>
      </c>
      <c r="F36" s="229"/>
      <c r="G36" s="296"/>
      <c r="H36" s="229"/>
      <c r="I36" s="225">
        <v>1</v>
      </c>
      <c r="J36" s="225">
        <f t="shared" si="0"/>
        <v>0</v>
      </c>
      <c r="K36" s="226">
        <f t="shared" si="3"/>
        <v>0</v>
      </c>
      <c r="L36" s="225">
        <v>1</v>
      </c>
      <c r="M36" s="300"/>
      <c r="N36" s="268">
        <v>40402</v>
      </c>
      <c r="O36" s="229" t="s">
        <v>142</v>
      </c>
      <c r="P36" s="267"/>
      <c r="Q36" s="229"/>
      <c r="R36" s="300"/>
      <c r="S36" s="300"/>
      <c r="T36" s="300"/>
    </row>
    <row r="37" spans="1:67" s="311" customFormat="1" ht="106.5" customHeight="1" x14ac:dyDescent="0.25">
      <c r="A37" s="264">
        <v>33</v>
      </c>
      <c r="B37" s="265" t="s">
        <v>1550</v>
      </c>
      <c r="C37" s="254" t="s">
        <v>1858</v>
      </c>
      <c r="D37" s="254" t="s">
        <v>1350</v>
      </c>
      <c r="E37" s="294" t="s">
        <v>48</v>
      </c>
      <c r="F37" s="229" t="s">
        <v>1222</v>
      </c>
      <c r="G37" s="296">
        <v>202.9</v>
      </c>
      <c r="H37" s="229"/>
      <c r="I37" s="225">
        <v>1</v>
      </c>
      <c r="J37" s="225">
        <f t="shared" si="0"/>
        <v>0</v>
      </c>
      <c r="K37" s="226">
        <f t="shared" si="3"/>
        <v>0</v>
      </c>
      <c r="L37" s="225">
        <v>1</v>
      </c>
      <c r="M37" s="300"/>
      <c r="N37" s="268">
        <v>40701</v>
      </c>
      <c r="O37" s="229" t="s">
        <v>1221</v>
      </c>
      <c r="P37" s="267"/>
      <c r="Q37" s="229"/>
      <c r="R37" s="300"/>
      <c r="S37" s="300"/>
      <c r="T37" s="300"/>
    </row>
    <row r="38" spans="1:67" s="311" customFormat="1" ht="114.75" x14ac:dyDescent="0.25">
      <c r="A38" s="264">
        <v>34</v>
      </c>
      <c r="B38" s="265" t="s">
        <v>1551</v>
      </c>
      <c r="C38" s="254" t="s">
        <v>1859</v>
      </c>
      <c r="D38" s="254" t="s">
        <v>1350</v>
      </c>
      <c r="E38" s="294" t="s">
        <v>48</v>
      </c>
      <c r="F38" s="229" t="s">
        <v>1315</v>
      </c>
      <c r="G38" s="296">
        <v>36.799999999999997</v>
      </c>
      <c r="H38" s="229" t="s">
        <v>70</v>
      </c>
      <c r="I38" s="225">
        <v>1</v>
      </c>
      <c r="J38" s="225">
        <f t="shared" si="0"/>
        <v>0</v>
      </c>
      <c r="K38" s="226">
        <f t="shared" si="3"/>
        <v>0</v>
      </c>
      <c r="L38" s="225">
        <v>1</v>
      </c>
      <c r="M38" s="300"/>
      <c r="N38" s="268">
        <v>40701</v>
      </c>
      <c r="O38" s="229" t="s">
        <v>1314</v>
      </c>
      <c r="P38" s="267"/>
      <c r="Q38" s="229"/>
      <c r="R38" s="300"/>
      <c r="S38" s="300"/>
      <c r="T38" s="300"/>
    </row>
    <row r="39" spans="1:67" s="311" customFormat="1" ht="63.75" x14ac:dyDescent="0.25">
      <c r="A39" s="264">
        <v>35</v>
      </c>
      <c r="B39" s="265" t="s">
        <v>1552</v>
      </c>
      <c r="C39" s="254" t="s">
        <v>1327</v>
      </c>
      <c r="D39" s="254" t="s">
        <v>1328</v>
      </c>
      <c r="E39" s="294" t="s">
        <v>48</v>
      </c>
      <c r="F39" s="229"/>
      <c r="G39" s="296">
        <v>1510</v>
      </c>
      <c r="H39" s="229"/>
      <c r="I39" s="225">
        <v>2744293</v>
      </c>
      <c r="J39" s="225">
        <f t="shared" si="0"/>
        <v>0</v>
      </c>
      <c r="K39" s="226">
        <f t="shared" si="3"/>
        <v>0</v>
      </c>
      <c r="L39" s="225">
        <v>2744293</v>
      </c>
      <c r="M39" s="300"/>
      <c r="N39" s="268">
        <v>43818</v>
      </c>
      <c r="O39" s="229" t="s">
        <v>1329</v>
      </c>
      <c r="P39" s="267"/>
      <c r="Q39" s="229"/>
      <c r="R39" s="300"/>
      <c r="S39" s="300"/>
      <c r="T39" s="300"/>
    </row>
    <row r="40" spans="1:67" s="311" customFormat="1" ht="63.75" x14ac:dyDescent="0.25">
      <c r="A40" s="264">
        <v>36</v>
      </c>
      <c r="B40" s="265" t="s">
        <v>1553</v>
      </c>
      <c r="C40" s="254" t="s">
        <v>1330</v>
      </c>
      <c r="D40" s="254" t="s">
        <v>1331</v>
      </c>
      <c r="E40" s="294" t="s">
        <v>48</v>
      </c>
      <c r="F40" s="229"/>
      <c r="G40" s="296"/>
      <c r="H40" s="229"/>
      <c r="I40" s="225">
        <v>586236.1</v>
      </c>
      <c r="J40" s="225">
        <f t="shared" si="0"/>
        <v>0</v>
      </c>
      <c r="K40" s="226">
        <f t="shared" si="3"/>
        <v>0</v>
      </c>
      <c r="L40" s="225">
        <v>586236.1</v>
      </c>
      <c r="M40" s="225"/>
      <c r="N40" s="268">
        <v>43818</v>
      </c>
      <c r="O40" s="229" t="s">
        <v>1329</v>
      </c>
      <c r="P40" s="267"/>
      <c r="Q40" s="229"/>
      <c r="R40" s="300"/>
      <c r="S40" s="300"/>
      <c r="T40" s="300"/>
    </row>
    <row r="41" spans="1:67" s="311" customFormat="1" ht="81" customHeight="1" x14ac:dyDescent="0.25">
      <c r="A41" s="264">
        <v>37</v>
      </c>
      <c r="B41" s="265" t="s">
        <v>1554</v>
      </c>
      <c r="C41" s="254" t="s">
        <v>1493</v>
      </c>
      <c r="D41" s="254" t="s">
        <v>1355</v>
      </c>
      <c r="E41" s="294" t="s">
        <v>48</v>
      </c>
      <c r="F41" s="229" t="s">
        <v>1356</v>
      </c>
      <c r="G41" s="296">
        <v>1829.5</v>
      </c>
      <c r="H41" s="229"/>
      <c r="I41" s="225">
        <v>20000080</v>
      </c>
      <c r="J41" s="225">
        <f t="shared" si="0"/>
        <v>0</v>
      </c>
      <c r="K41" s="226">
        <f t="shared" si="3"/>
        <v>0</v>
      </c>
      <c r="L41" s="225">
        <v>20000080</v>
      </c>
      <c r="M41" s="301" t="s">
        <v>1357</v>
      </c>
      <c r="N41" s="268">
        <v>44047</v>
      </c>
      <c r="O41" s="229" t="s">
        <v>1459</v>
      </c>
      <c r="P41" s="267"/>
      <c r="Q41" s="229"/>
      <c r="R41" s="300"/>
      <c r="S41" s="300"/>
      <c r="T41" s="300"/>
    </row>
    <row r="42" spans="1:67" ht="77.25" customHeight="1" x14ac:dyDescent="0.25">
      <c r="A42" s="264">
        <v>38</v>
      </c>
      <c r="B42" s="254" t="s">
        <v>1555</v>
      </c>
      <c r="C42" s="254" t="s">
        <v>234</v>
      </c>
      <c r="D42" s="254" t="s">
        <v>197</v>
      </c>
      <c r="E42" s="294" t="s">
        <v>48</v>
      </c>
      <c r="F42" s="253" t="s">
        <v>259</v>
      </c>
      <c r="G42" s="229"/>
      <c r="H42" s="253">
        <v>151</v>
      </c>
      <c r="I42" s="225">
        <v>178176</v>
      </c>
      <c r="J42" s="225">
        <f t="shared" ref="J42:J50" si="4">I42-L42</f>
        <v>178176</v>
      </c>
      <c r="K42" s="226">
        <f t="shared" ref="K42:K47" si="5">J42/I42*100</f>
        <v>100</v>
      </c>
      <c r="L42" s="225">
        <v>0</v>
      </c>
      <c r="M42" s="302"/>
      <c r="N42" s="228">
        <v>41394</v>
      </c>
      <c r="O42" s="229" t="s">
        <v>214</v>
      </c>
      <c r="P42" s="256"/>
      <c r="Q42" s="256"/>
      <c r="R42" s="256"/>
      <c r="S42" s="256"/>
      <c r="T42" s="256"/>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11"/>
      <c r="BB42" s="311"/>
      <c r="BC42" s="311"/>
      <c r="BD42" s="311"/>
      <c r="BE42" s="311"/>
      <c r="BF42" s="311"/>
      <c r="BG42" s="311"/>
      <c r="BH42" s="311"/>
      <c r="BI42" s="311"/>
      <c r="BJ42" s="311"/>
      <c r="BK42" s="311"/>
      <c r="BL42" s="311"/>
      <c r="BM42" s="311"/>
      <c r="BN42" s="311"/>
      <c r="BO42" s="311"/>
    </row>
    <row r="43" spans="1:67" ht="63.75" x14ac:dyDescent="0.25">
      <c r="A43" s="264">
        <v>39</v>
      </c>
      <c r="B43" s="254" t="s">
        <v>1556</v>
      </c>
      <c r="C43" s="254" t="s">
        <v>235</v>
      </c>
      <c r="D43" s="254" t="s">
        <v>198</v>
      </c>
      <c r="E43" s="294" t="s">
        <v>48</v>
      </c>
      <c r="F43" s="253" t="s">
        <v>1469</v>
      </c>
      <c r="G43" s="229">
        <v>66.7</v>
      </c>
      <c r="H43" s="256"/>
      <c r="I43" s="225">
        <v>280548</v>
      </c>
      <c r="J43" s="225">
        <f t="shared" si="4"/>
        <v>280548</v>
      </c>
      <c r="K43" s="226">
        <f t="shared" si="5"/>
        <v>100</v>
      </c>
      <c r="L43" s="225">
        <v>0</v>
      </c>
      <c r="M43" s="302"/>
      <c r="N43" s="228">
        <v>41394</v>
      </c>
      <c r="O43" s="229" t="s">
        <v>215</v>
      </c>
      <c r="P43" s="256"/>
      <c r="Q43" s="256"/>
      <c r="R43" s="256"/>
      <c r="S43" s="256"/>
      <c r="T43" s="256"/>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11"/>
      <c r="BB43" s="311"/>
      <c r="BC43" s="311"/>
      <c r="BD43" s="311"/>
      <c r="BE43" s="311"/>
      <c r="BF43" s="311"/>
      <c r="BG43" s="311"/>
      <c r="BH43" s="311"/>
      <c r="BI43" s="311"/>
      <c r="BJ43" s="311"/>
      <c r="BK43" s="311"/>
      <c r="BL43" s="311"/>
      <c r="BM43" s="311"/>
      <c r="BN43" s="311"/>
      <c r="BO43" s="311"/>
    </row>
    <row r="44" spans="1:67" ht="51" customHeight="1" x14ac:dyDescent="0.25">
      <c r="A44" s="264">
        <v>40</v>
      </c>
      <c r="B44" s="254" t="s">
        <v>1557</v>
      </c>
      <c r="C44" s="254" t="s">
        <v>236</v>
      </c>
      <c r="D44" s="254" t="s">
        <v>198</v>
      </c>
      <c r="E44" s="294" t="s">
        <v>48</v>
      </c>
      <c r="F44" s="253" t="s">
        <v>260</v>
      </c>
      <c r="G44" s="229"/>
      <c r="H44" s="256">
        <v>49</v>
      </c>
      <c r="I44" s="225">
        <v>57174</v>
      </c>
      <c r="J44" s="225">
        <f t="shared" si="4"/>
        <v>57174</v>
      </c>
      <c r="K44" s="226">
        <f t="shared" si="5"/>
        <v>100</v>
      </c>
      <c r="L44" s="225">
        <v>0</v>
      </c>
      <c r="M44" s="302"/>
      <c r="N44" s="228">
        <v>41394</v>
      </c>
      <c r="O44" s="229" t="s">
        <v>216</v>
      </c>
      <c r="P44" s="256"/>
      <c r="Q44" s="256"/>
      <c r="R44" s="256"/>
      <c r="S44" s="256"/>
      <c r="T44" s="256"/>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11"/>
      <c r="BB44" s="311"/>
      <c r="BC44" s="311"/>
      <c r="BD44" s="311"/>
      <c r="BE44" s="311"/>
      <c r="BF44" s="311"/>
      <c r="BG44" s="311"/>
      <c r="BH44" s="311"/>
      <c r="BI44" s="311"/>
      <c r="BJ44" s="311"/>
      <c r="BK44" s="311"/>
      <c r="BL44" s="311"/>
      <c r="BM44" s="311"/>
      <c r="BN44" s="311"/>
      <c r="BO44" s="311"/>
    </row>
    <row r="45" spans="1:67" ht="64.5" customHeight="1" x14ac:dyDescent="0.25">
      <c r="A45" s="264">
        <v>41</v>
      </c>
      <c r="B45" s="254" t="s">
        <v>1558</v>
      </c>
      <c r="C45" s="254" t="s">
        <v>238</v>
      </c>
      <c r="D45" s="254" t="s">
        <v>200</v>
      </c>
      <c r="E45" s="294" t="s">
        <v>48</v>
      </c>
      <c r="F45" s="303" t="str">
        <f>'[1]2307_ЗД'!$B$242</f>
        <v>23:07:0102007:204</v>
      </c>
      <c r="G45" s="229">
        <v>146.69999999999999</v>
      </c>
      <c r="H45" s="256"/>
      <c r="I45" s="225">
        <v>183900</v>
      </c>
      <c r="J45" s="225">
        <f t="shared" si="4"/>
        <v>183900</v>
      </c>
      <c r="K45" s="226">
        <f t="shared" si="5"/>
        <v>100</v>
      </c>
      <c r="L45" s="227">
        <v>0</v>
      </c>
      <c r="M45" s="302"/>
      <c r="N45" s="228">
        <v>41394</v>
      </c>
      <c r="O45" s="229" t="s">
        <v>212</v>
      </c>
      <c r="P45" s="256"/>
      <c r="Q45" s="256"/>
      <c r="R45" s="256"/>
      <c r="S45" s="256"/>
      <c r="T45" s="256"/>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11"/>
      <c r="BB45" s="311"/>
      <c r="BC45" s="311"/>
      <c r="BD45" s="311"/>
      <c r="BE45" s="311"/>
      <c r="BF45" s="311"/>
      <c r="BG45" s="311"/>
      <c r="BH45" s="311"/>
      <c r="BI45" s="311"/>
      <c r="BJ45" s="311"/>
      <c r="BK45" s="311"/>
      <c r="BL45" s="311"/>
      <c r="BM45" s="311"/>
      <c r="BN45" s="311"/>
      <c r="BO45" s="311"/>
    </row>
    <row r="46" spans="1:67" ht="69" customHeight="1" x14ac:dyDescent="0.25">
      <c r="A46" s="264">
        <v>42</v>
      </c>
      <c r="B46" s="254" t="s">
        <v>1559</v>
      </c>
      <c r="C46" s="254" t="s">
        <v>1668</v>
      </c>
      <c r="D46" s="254" t="s">
        <v>200</v>
      </c>
      <c r="E46" s="294" t="s">
        <v>183</v>
      </c>
      <c r="F46" s="253" t="s">
        <v>1671</v>
      </c>
      <c r="G46" s="229"/>
      <c r="H46" s="304">
        <v>215</v>
      </c>
      <c r="I46" s="225">
        <v>63700</v>
      </c>
      <c r="J46" s="225">
        <f t="shared" si="4"/>
        <v>63700</v>
      </c>
      <c r="K46" s="226">
        <f t="shared" si="5"/>
        <v>100</v>
      </c>
      <c r="L46" s="227">
        <v>0</v>
      </c>
      <c r="M46" s="302"/>
      <c r="N46" s="228">
        <v>39003</v>
      </c>
      <c r="O46" s="229" t="s">
        <v>1670</v>
      </c>
      <c r="P46" s="256"/>
      <c r="Q46" s="256"/>
      <c r="R46" s="256"/>
      <c r="S46" s="256"/>
      <c r="T46" s="256"/>
      <c r="U46" s="311"/>
      <c r="V46" s="311"/>
      <c r="W46" s="311"/>
      <c r="X46" s="311"/>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11"/>
      <c r="BC46" s="311"/>
      <c r="BD46" s="311"/>
      <c r="BE46" s="311"/>
      <c r="BF46" s="311"/>
      <c r="BG46" s="311"/>
      <c r="BH46" s="311"/>
      <c r="BI46" s="311"/>
      <c r="BJ46" s="311"/>
      <c r="BK46" s="311"/>
      <c r="BL46" s="311"/>
      <c r="BM46" s="311"/>
      <c r="BN46" s="311"/>
      <c r="BO46" s="311"/>
    </row>
    <row r="47" spans="1:67" ht="66" customHeight="1" x14ac:dyDescent="0.25">
      <c r="A47" s="264">
        <v>43</v>
      </c>
      <c r="B47" s="254" t="s">
        <v>1560</v>
      </c>
      <c r="C47" s="254" t="s">
        <v>239</v>
      </c>
      <c r="D47" s="254" t="s">
        <v>201</v>
      </c>
      <c r="E47" s="294" t="s">
        <v>48</v>
      </c>
      <c r="F47" s="303" t="str">
        <f>'[1]2307_ЗД'!$B$252</f>
        <v>23:07:0103005:137</v>
      </c>
      <c r="G47" s="229">
        <v>105.3</v>
      </c>
      <c r="H47" s="256"/>
      <c r="I47" s="225">
        <v>100900</v>
      </c>
      <c r="J47" s="225">
        <f t="shared" si="4"/>
        <v>100900</v>
      </c>
      <c r="K47" s="226">
        <f t="shared" si="5"/>
        <v>100</v>
      </c>
      <c r="L47" s="227">
        <v>0</v>
      </c>
      <c r="M47" s="302"/>
      <c r="N47" s="228">
        <v>41394</v>
      </c>
      <c r="O47" s="229" t="s">
        <v>213</v>
      </c>
      <c r="P47" s="256"/>
      <c r="Q47" s="256"/>
      <c r="R47" s="256"/>
      <c r="S47" s="256"/>
      <c r="T47" s="256"/>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311"/>
      <c r="BB47" s="311"/>
      <c r="BC47" s="311"/>
      <c r="BD47" s="311"/>
      <c r="BE47" s="311"/>
      <c r="BF47" s="311"/>
      <c r="BG47" s="311"/>
      <c r="BH47" s="311"/>
      <c r="BI47" s="311"/>
      <c r="BJ47" s="311"/>
      <c r="BK47" s="311"/>
      <c r="BL47" s="311"/>
      <c r="BM47" s="311"/>
      <c r="BN47" s="311"/>
      <c r="BO47" s="311"/>
    </row>
    <row r="48" spans="1:67" ht="76.5" x14ac:dyDescent="0.25">
      <c r="A48" s="264">
        <v>44</v>
      </c>
      <c r="B48" s="265" t="s">
        <v>1561</v>
      </c>
      <c r="C48" s="254" t="s">
        <v>1511</v>
      </c>
      <c r="D48" s="254" t="s">
        <v>1512</v>
      </c>
      <c r="E48" s="254" t="s">
        <v>48</v>
      </c>
      <c r="F48" s="305"/>
      <c r="G48" s="304">
        <v>1210.68</v>
      </c>
      <c r="H48" s="305"/>
      <c r="I48" s="225">
        <v>6000000</v>
      </c>
      <c r="J48" s="225">
        <f t="shared" si="4"/>
        <v>0</v>
      </c>
      <c r="K48" s="226">
        <v>0</v>
      </c>
      <c r="L48" s="227">
        <v>6000000</v>
      </c>
      <c r="M48" s="306"/>
      <c r="N48" s="228">
        <v>44467</v>
      </c>
      <c r="O48" s="229" t="s">
        <v>1513</v>
      </c>
      <c r="P48" s="305"/>
      <c r="Q48" s="305"/>
      <c r="R48" s="305"/>
      <c r="S48" s="305"/>
      <c r="T48" s="305"/>
      <c r="U48" s="311"/>
      <c r="V48" s="311"/>
      <c r="W48" s="311"/>
      <c r="X48" s="311"/>
      <c r="Y48" s="311"/>
      <c r="Z48" s="311"/>
      <c r="AA48" s="311"/>
      <c r="AB48" s="311"/>
      <c r="AC48" s="311"/>
      <c r="AD48" s="311"/>
      <c r="AE48" s="311"/>
      <c r="AF48" s="311"/>
      <c r="AG48" s="311"/>
      <c r="AH48" s="311"/>
      <c r="AI48" s="311"/>
      <c r="AJ48" s="311"/>
      <c r="AK48" s="311"/>
      <c r="AL48" s="311"/>
      <c r="AM48" s="311"/>
      <c r="AN48" s="311"/>
      <c r="AO48" s="311"/>
      <c r="AP48" s="311"/>
      <c r="AQ48" s="311"/>
      <c r="AR48" s="311"/>
      <c r="AS48" s="311"/>
      <c r="AT48" s="311"/>
      <c r="AU48" s="311"/>
      <c r="AV48" s="311"/>
      <c r="AW48" s="311"/>
      <c r="AX48" s="311"/>
      <c r="AY48" s="311"/>
      <c r="AZ48" s="311"/>
      <c r="BA48" s="311"/>
      <c r="BB48" s="311"/>
      <c r="BC48" s="311"/>
      <c r="BD48" s="311"/>
      <c r="BE48" s="311"/>
      <c r="BF48" s="311"/>
      <c r="BG48" s="311"/>
      <c r="BH48" s="311"/>
      <c r="BI48" s="311"/>
      <c r="BJ48" s="311"/>
      <c r="BK48" s="311"/>
      <c r="BL48" s="311"/>
      <c r="BM48" s="311"/>
      <c r="BN48" s="311"/>
      <c r="BO48" s="311"/>
    </row>
    <row r="49" spans="1:67" ht="51" x14ac:dyDescent="0.25">
      <c r="A49" s="264">
        <v>45</v>
      </c>
      <c r="B49" s="265" t="s">
        <v>1613</v>
      </c>
      <c r="C49" s="254" t="s">
        <v>1614</v>
      </c>
      <c r="D49" s="254" t="s">
        <v>1615</v>
      </c>
      <c r="E49" s="254" t="s">
        <v>48</v>
      </c>
      <c r="F49" s="305"/>
      <c r="G49" s="304">
        <v>182</v>
      </c>
      <c r="H49" s="305"/>
      <c r="I49" s="225">
        <v>399650</v>
      </c>
      <c r="J49" s="225">
        <f t="shared" si="4"/>
        <v>0</v>
      </c>
      <c r="K49" s="226">
        <v>0</v>
      </c>
      <c r="L49" s="227">
        <v>399650</v>
      </c>
      <c r="M49" s="306"/>
      <c r="N49" s="228">
        <v>44557</v>
      </c>
      <c r="O49" s="229" t="s">
        <v>1616</v>
      </c>
      <c r="P49" s="305"/>
      <c r="Q49" s="305"/>
      <c r="R49" s="305"/>
      <c r="S49" s="305"/>
      <c r="T49" s="305"/>
      <c r="U49" s="311"/>
      <c r="V49" s="311"/>
      <c r="W49" s="311"/>
      <c r="X49" s="311"/>
      <c r="Y49" s="311"/>
      <c r="Z49" s="311"/>
      <c r="AA49" s="311"/>
      <c r="AB49" s="311"/>
      <c r="AC49" s="311"/>
      <c r="AD49" s="311"/>
      <c r="AE49" s="311"/>
      <c r="AF49" s="311"/>
      <c r="AG49" s="311"/>
      <c r="AH49" s="311"/>
      <c r="AI49" s="311"/>
      <c r="AJ49" s="311"/>
      <c r="AK49" s="311"/>
      <c r="AL49" s="311"/>
      <c r="AM49" s="311"/>
      <c r="AN49" s="311"/>
      <c r="AO49" s="311"/>
      <c r="AP49" s="311"/>
      <c r="AQ49" s="311"/>
      <c r="AR49" s="311"/>
      <c r="AS49" s="311"/>
      <c r="AT49" s="311"/>
      <c r="AU49" s="311"/>
      <c r="AV49" s="311"/>
      <c r="AW49" s="311"/>
      <c r="AX49" s="311"/>
      <c r="AY49" s="311"/>
      <c r="AZ49" s="311"/>
      <c r="BA49" s="311"/>
      <c r="BB49" s="311"/>
      <c r="BC49" s="311"/>
      <c r="BD49" s="311"/>
      <c r="BE49" s="311"/>
      <c r="BF49" s="311"/>
      <c r="BG49" s="311"/>
      <c r="BH49" s="311"/>
      <c r="BI49" s="311"/>
      <c r="BJ49" s="311"/>
      <c r="BK49" s="311"/>
      <c r="BL49" s="311"/>
      <c r="BM49" s="311"/>
      <c r="BN49" s="311"/>
      <c r="BO49" s="311"/>
    </row>
    <row r="50" spans="1:67" ht="51" x14ac:dyDescent="0.25">
      <c r="A50" s="264">
        <v>46</v>
      </c>
      <c r="B50" s="265" t="s">
        <v>1617</v>
      </c>
      <c r="C50" s="254" t="s">
        <v>1618</v>
      </c>
      <c r="D50" s="254" t="s">
        <v>1615</v>
      </c>
      <c r="E50" s="254" t="s">
        <v>48</v>
      </c>
      <c r="F50" s="307"/>
      <c r="G50" s="307"/>
      <c r="H50" s="307"/>
      <c r="I50" s="225">
        <v>372418</v>
      </c>
      <c r="J50" s="225">
        <f t="shared" si="4"/>
        <v>0</v>
      </c>
      <c r="K50" s="226">
        <v>0</v>
      </c>
      <c r="L50" s="225">
        <v>372418</v>
      </c>
      <c r="M50" s="307"/>
      <c r="N50" s="228">
        <v>44557</v>
      </c>
      <c r="O50" s="229" t="s">
        <v>1619</v>
      </c>
      <c r="P50" s="307"/>
      <c r="Q50" s="307"/>
      <c r="R50" s="307"/>
      <c r="S50" s="307"/>
      <c r="T50" s="307"/>
    </row>
    <row r="51" spans="1:67" x14ac:dyDescent="0.25">
      <c r="A51" s="256" t="s">
        <v>65</v>
      </c>
      <c r="B51" s="254"/>
      <c r="C51" s="254"/>
      <c r="D51" s="254"/>
      <c r="E51" s="254"/>
      <c r="F51" s="256"/>
      <c r="G51" s="229"/>
      <c r="H51" s="256"/>
      <c r="I51" s="225">
        <f>SUM(I5:I50)</f>
        <v>51952343.200000003</v>
      </c>
      <c r="J51" s="225"/>
      <c r="K51" s="225"/>
      <c r="L51" s="225">
        <f>SUM(L5:L50)</f>
        <v>44466381.130000003</v>
      </c>
      <c r="M51" s="256"/>
      <c r="N51" s="228"/>
      <c r="O51" s="229"/>
      <c r="P51" s="256"/>
      <c r="Q51" s="256"/>
      <c r="R51" s="256"/>
      <c r="S51" s="256"/>
      <c r="T51" s="256"/>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row>
    <row r="52" spans="1:67" x14ac:dyDescent="0.25">
      <c r="A52" s="256"/>
      <c r="B52" s="254"/>
      <c r="C52" s="254"/>
      <c r="D52" s="254"/>
      <c r="E52" s="254"/>
      <c r="F52" s="256"/>
      <c r="G52" s="229"/>
      <c r="H52" s="256"/>
      <c r="I52" s="225"/>
      <c r="J52" s="227"/>
      <c r="K52" s="253"/>
      <c r="L52" s="227"/>
      <c r="M52" s="256"/>
      <c r="N52" s="228"/>
      <c r="O52" s="229"/>
      <c r="P52" s="256"/>
      <c r="Q52" s="256"/>
      <c r="R52" s="256"/>
      <c r="S52" s="256"/>
      <c r="T52" s="256"/>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row>
    <row r="53" spans="1:67" ht="70.5" customHeight="1" x14ac:dyDescent="0.25">
      <c r="A53" s="253">
        <f>A50+1</f>
        <v>47</v>
      </c>
      <c r="B53" s="265" t="s">
        <v>1563</v>
      </c>
      <c r="C53" s="254" t="s">
        <v>219</v>
      </c>
      <c r="D53" s="254" t="s">
        <v>143</v>
      </c>
      <c r="E53" s="254" t="s">
        <v>177</v>
      </c>
      <c r="F53" s="229" t="s">
        <v>1372</v>
      </c>
      <c r="G53" s="253">
        <v>184</v>
      </c>
      <c r="H53" s="256"/>
      <c r="I53" s="225">
        <v>177337.8</v>
      </c>
      <c r="J53" s="225">
        <f t="shared" ref="J53:J60" si="6">I53-L53</f>
        <v>177337.8</v>
      </c>
      <c r="K53" s="226">
        <f t="shared" ref="K53:K60" si="7">J53/I53*100</f>
        <v>100</v>
      </c>
      <c r="L53" s="225">
        <v>0</v>
      </c>
      <c r="M53" s="256"/>
      <c r="N53" s="228">
        <v>39003</v>
      </c>
      <c r="O53" s="229" t="s">
        <v>1378</v>
      </c>
      <c r="P53" s="256"/>
      <c r="Q53" s="256"/>
      <c r="R53" s="229" t="s">
        <v>1385</v>
      </c>
      <c r="S53" s="256"/>
      <c r="T53" s="256"/>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c r="AY53" s="311"/>
      <c r="AZ53" s="311"/>
      <c r="BA53" s="311"/>
      <c r="BB53" s="311"/>
      <c r="BC53" s="311"/>
      <c r="BD53" s="311"/>
      <c r="BE53" s="311"/>
      <c r="BF53" s="311"/>
      <c r="BG53" s="311"/>
      <c r="BH53" s="311"/>
      <c r="BI53" s="311"/>
      <c r="BJ53" s="311"/>
      <c r="BK53" s="311"/>
      <c r="BL53" s="311"/>
      <c r="BM53" s="311"/>
      <c r="BN53" s="311"/>
      <c r="BO53" s="311"/>
    </row>
    <row r="54" spans="1:67" ht="102" x14ac:dyDescent="0.25">
      <c r="A54" s="253">
        <f t="shared" ref="A54:A60" si="8">A53+1</f>
        <v>48</v>
      </c>
      <c r="B54" s="265" t="s">
        <v>1564</v>
      </c>
      <c r="C54" s="254" t="s">
        <v>220</v>
      </c>
      <c r="D54" s="254" t="s">
        <v>139</v>
      </c>
      <c r="E54" s="254" t="s">
        <v>177</v>
      </c>
      <c r="F54" s="255" t="str">
        <f>'[1]2307_ЗД'!$B$218</f>
        <v>23:07:0101045:137</v>
      </c>
      <c r="G54" s="253">
        <v>498.3</v>
      </c>
      <c r="H54" s="256"/>
      <c r="I54" s="225">
        <v>1452100.61</v>
      </c>
      <c r="J54" s="225">
        <f t="shared" si="6"/>
        <v>827493.32000000007</v>
      </c>
      <c r="K54" s="226">
        <f t="shared" si="7"/>
        <v>56.985949479079132</v>
      </c>
      <c r="L54" s="225">
        <v>624607.29</v>
      </c>
      <c r="M54" s="256"/>
      <c r="N54" s="228">
        <v>39003</v>
      </c>
      <c r="O54" s="229" t="s">
        <v>1121</v>
      </c>
      <c r="P54" s="256"/>
      <c r="Q54" s="256"/>
      <c r="R54" s="229" t="s">
        <v>1510</v>
      </c>
      <c r="S54" s="256"/>
      <c r="T54" s="256"/>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1"/>
      <c r="AZ54" s="311"/>
      <c r="BA54" s="311"/>
      <c r="BB54" s="311"/>
      <c r="BC54" s="311"/>
      <c r="BD54" s="311"/>
      <c r="BE54" s="311"/>
      <c r="BF54" s="311"/>
      <c r="BG54" s="311"/>
      <c r="BH54" s="311"/>
      <c r="BI54" s="311"/>
      <c r="BJ54" s="311"/>
      <c r="BK54" s="311"/>
      <c r="BL54" s="311"/>
      <c r="BM54" s="311"/>
      <c r="BN54" s="311"/>
      <c r="BO54" s="311"/>
    </row>
    <row r="55" spans="1:67" ht="89.25" customHeight="1" x14ac:dyDescent="0.25">
      <c r="A55" s="253">
        <f t="shared" si="8"/>
        <v>49</v>
      </c>
      <c r="B55" s="265" t="s">
        <v>1565</v>
      </c>
      <c r="C55" s="254" t="s">
        <v>1860</v>
      </c>
      <c r="D55" s="254" t="s">
        <v>178</v>
      </c>
      <c r="E55" s="254" t="s">
        <v>177</v>
      </c>
      <c r="F55" s="253" t="s">
        <v>242</v>
      </c>
      <c r="G55" s="253">
        <v>188.1</v>
      </c>
      <c r="H55" s="312"/>
      <c r="I55" s="225">
        <v>895870</v>
      </c>
      <c r="J55" s="225">
        <f t="shared" si="6"/>
        <v>895870</v>
      </c>
      <c r="K55" s="226">
        <f t="shared" si="7"/>
        <v>100</v>
      </c>
      <c r="L55" s="225">
        <v>0</v>
      </c>
      <c r="M55" s="227">
        <v>2190705.9700000002</v>
      </c>
      <c r="N55" s="228">
        <v>40211</v>
      </c>
      <c r="O55" s="229" t="s">
        <v>1119</v>
      </c>
      <c r="P55" s="256"/>
      <c r="Q55" s="256"/>
      <c r="R55" s="229" t="s">
        <v>1861</v>
      </c>
      <c r="S55" s="313" t="s">
        <v>1458</v>
      </c>
      <c r="T55" s="256"/>
      <c r="U55" s="311"/>
      <c r="V55" s="311"/>
      <c r="W55" s="311"/>
      <c r="X55" s="311"/>
      <c r="Y55" s="311"/>
      <c r="Z55" s="311"/>
      <c r="AA55" s="311"/>
      <c r="AB55" s="311"/>
      <c r="AC55" s="311"/>
      <c r="AD55" s="311"/>
      <c r="AE55" s="311"/>
      <c r="AF55" s="311"/>
      <c r="AG55" s="311"/>
      <c r="AH55" s="311"/>
      <c r="AI55" s="311"/>
      <c r="AJ55" s="311"/>
      <c r="AK55" s="311"/>
      <c r="AL55" s="311"/>
      <c r="AM55" s="311"/>
      <c r="AN55" s="311"/>
      <c r="AO55" s="311"/>
      <c r="AP55" s="311"/>
      <c r="AQ55" s="311"/>
      <c r="AR55" s="311"/>
      <c r="AS55" s="311"/>
      <c r="AT55" s="311"/>
      <c r="AU55" s="311"/>
      <c r="AV55" s="311"/>
      <c r="AW55" s="311"/>
      <c r="AX55" s="311"/>
      <c r="AY55" s="311"/>
      <c r="AZ55" s="311"/>
      <c r="BA55" s="311"/>
      <c r="BB55" s="311"/>
      <c r="BC55" s="311"/>
      <c r="BD55" s="311"/>
      <c r="BE55" s="311"/>
      <c r="BF55" s="311"/>
      <c r="BG55" s="311"/>
      <c r="BH55" s="311"/>
      <c r="BI55" s="311"/>
      <c r="BJ55" s="311"/>
      <c r="BK55" s="311"/>
      <c r="BL55" s="311"/>
      <c r="BM55" s="311"/>
      <c r="BN55" s="311"/>
      <c r="BO55" s="311"/>
    </row>
    <row r="56" spans="1:67" ht="87" customHeight="1" x14ac:dyDescent="0.25">
      <c r="A56" s="253">
        <f t="shared" si="8"/>
        <v>50</v>
      </c>
      <c r="B56" s="254" t="s">
        <v>1566</v>
      </c>
      <c r="C56" s="254" t="s">
        <v>222</v>
      </c>
      <c r="D56" s="254" t="s">
        <v>184</v>
      </c>
      <c r="E56" s="254" t="s">
        <v>177</v>
      </c>
      <c r="F56" s="229" t="s">
        <v>241</v>
      </c>
      <c r="G56" s="229">
        <v>107.4</v>
      </c>
      <c r="H56" s="256"/>
      <c r="I56" s="225">
        <v>6500</v>
      </c>
      <c r="J56" s="225">
        <f t="shared" si="6"/>
        <v>6500</v>
      </c>
      <c r="K56" s="226">
        <f t="shared" si="7"/>
        <v>100</v>
      </c>
      <c r="L56" s="225">
        <v>0</v>
      </c>
      <c r="M56" s="227">
        <v>3759824.83</v>
      </c>
      <c r="N56" s="228">
        <v>39003</v>
      </c>
      <c r="O56" s="229" t="s">
        <v>1170</v>
      </c>
      <c r="P56" s="256"/>
      <c r="Q56" s="256"/>
      <c r="R56" s="229" t="s">
        <v>1460</v>
      </c>
      <c r="S56" s="256"/>
      <c r="T56" s="256"/>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c r="AY56" s="311"/>
      <c r="AZ56" s="311"/>
      <c r="BA56" s="311"/>
      <c r="BB56" s="311"/>
      <c r="BC56" s="311"/>
      <c r="BD56" s="311"/>
      <c r="BE56" s="311"/>
      <c r="BF56" s="311"/>
      <c r="BG56" s="311"/>
      <c r="BH56" s="311"/>
      <c r="BI56" s="311"/>
      <c r="BJ56" s="311"/>
      <c r="BK56" s="311"/>
      <c r="BL56" s="311"/>
      <c r="BM56" s="311"/>
      <c r="BN56" s="311"/>
      <c r="BO56" s="311"/>
    </row>
    <row r="57" spans="1:67" ht="63.75" x14ac:dyDescent="0.25">
      <c r="A57" s="253">
        <f t="shared" si="8"/>
        <v>51</v>
      </c>
      <c r="B57" s="254" t="s">
        <v>1567</v>
      </c>
      <c r="C57" s="254" t="s">
        <v>226</v>
      </c>
      <c r="D57" s="254" t="s">
        <v>184</v>
      </c>
      <c r="E57" s="254" t="s">
        <v>177</v>
      </c>
      <c r="F57" s="229" t="s">
        <v>1374</v>
      </c>
      <c r="G57" s="229">
        <v>3</v>
      </c>
      <c r="H57" s="256"/>
      <c r="I57" s="227">
        <v>150</v>
      </c>
      <c r="J57" s="227">
        <f t="shared" si="6"/>
        <v>98.34</v>
      </c>
      <c r="K57" s="308">
        <f t="shared" si="7"/>
        <v>65.56</v>
      </c>
      <c r="L57" s="227">
        <v>51.66</v>
      </c>
      <c r="M57" s="302"/>
      <c r="N57" s="228">
        <v>39003</v>
      </c>
      <c r="O57" s="229" t="s">
        <v>1388</v>
      </c>
      <c r="P57" s="256"/>
      <c r="Q57" s="256"/>
      <c r="R57" s="229" t="s">
        <v>1460</v>
      </c>
      <c r="S57" s="256"/>
      <c r="T57" s="256"/>
      <c r="U57" s="311"/>
      <c r="V57" s="311"/>
      <c r="W57" s="311"/>
      <c r="X57" s="311"/>
      <c r="Y57" s="311"/>
      <c r="Z57" s="311"/>
      <c r="AA57" s="311"/>
      <c r="AB57" s="311"/>
      <c r="AC57" s="311"/>
      <c r="AD57" s="311"/>
      <c r="AE57" s="311"/>
      <c r="AF57" s="311"/>
      <c r="AG57" s="311"/>
      <c r="AH57" s="311"/>
      <c r="AI57" s="311"/>
      <c r="AJ57" s="311"/>
      <c r="AK57" s="311"/>
      <c r="AL57" s="311"/>
      <c r="AM57" s="311"/>
      <c r="AN57" s="311"/>
      <c r="AO57" s="311"/>
      <c r="AP57" s="311"/>
      <c r="AQ57" s="311"/>
      <c r="AR57" s="311"/>
      <c r="AS57" s="311"/>
      <c r="AT57" s="311"/>
      <c r="AU57" s="311"/>
      <c r="AV57" s="311"/>
      <c r="AW57" s="311"/>
      <c r="AX57" s="311"/>
      <c r="AY57" s="311"/>
      <c r="AZ57" s="311"/>
      <c r="BA57" s="311"/>
      <c r="BB57" s="311"/>
      <c r="BC57" s="311"/>
      <c r="BD57" s="311"/>
      <c r="BE57" s="311"/>
      <c r="BF57" s="311"/>
      <c r="BG57" s="311"/>
      <c r="BH57" s="311"/>
      <c r="BI57" s="311"/>
      <c r="BJ57" s="311"/>
      <c r="BK57" s="311"/>
      <c r="BL57" s="311"/>
      <c r="BM57" s="311"/>
      <c r="BN57" s="311"/>
      <c r="BO57" s="311"/>
    </row>
    <row r="58" spans="1:67" ht="92.25" customHeight="1" x14ac:dyDescent="0.25">
      <c r="A58" s="253">
        <f t="shared" si="8"/>
        <v>52</v>
      </c>
      <c r="B58" s="254" t="s">
        <v>1568</v>
      </c>
      <c r="C58" s="254" t="s">
        <v>232</v>
      </c>
      <c r="D58" s="254" t="s">
        <v>184</v>
      </c>
      <c r="E58" s="254" t="s">
        <v>177</v>
      </c>
      <c r="F58" s="229" t="s">
        <v>240</v>
      </c>
      <c r="G58" s="229">
        <v>308.3</v>
      </c>
      <c r="H58" s="256"/>
      <c r="I58" s="225">
        <v>8000</v>
      </c>
      <c r="J58" s="225">
        <f t="shared" si="6"/>
        <v>6510.72</v>
      </c>
      <c r="K58" s="226">
        <f t="shared" si="7"/>
        <v>81.384</v>
      </c>
      <c r="L58" s="225">
        <v>1489.28</v>
      </c>
      <c r="M58" s="227">
        <v>5357958.03</v>
      </c>
      <c r="N58" s="228">
        <v>39003</v>
      </c>
      <c r="O58" s="229" t="s">
        <v>1171</v>
      </c>
      <c r="P58" s="256"/>
      <c r="Q58" s="256"/>
      <c r="R58" s="229" t="s">
        <v>1460</v>
      </c>
      <c r="S58" s="256"/>
      <c r="T58" s="256"/>
      <c r="U58" s="311"/>
      <c r="V58" s="311"/>
      <c r="W58" s="311"/>
      <c r="X58" s="311"/>
      <c r="Y58" s="311"/>
      <c r="Z58" s="311"/>
      <c r="AA58" s="311"/>
      <c r="AB58" s="311"/>
      <c r="AC58" s="311"/>
      <c r="AD58" s="311"/>
      <c r="AE58" s="311"/>
      <c r="AF58" s="311"/>
      <c r="AG58" s="311"/>
      <c r="AH58" s="311"/>
      <c r="AI58" s="311"/>
      <c r="AJ58" s="311"/>
      <c r="AK58" s="311"/>
      <c r="AL58" s="311"/>
      <c r="AM58" s="311"/>
      <c r="AN58" s="311"/>
      <c r="AO58" s="311"/>
      <c r="AP58" s="311"/>
      <c r="AQ58" s="311"/>
      <c r="AR58" s="311"/>
      <c r="AS58" s="311"/>
      <c r="AT58" s="311"/>
      <c r="AU58" s="311"/>
      <c r="AV58" s="311"/>
      <c r="AW58" s="311"/>
      <c r="AX58" s="311"/>
      <c r="AY58" s="311"/>
      <c r="AZ58" s="311"/>
      <c r="BA58" s="311"/>
      <c r="BB58" s="311"/>
      <c r="BC58" s="311"/>
      <c r="BD58" s="311"/>
      <c r="BE58" s="311"/>
      <c r="BF58" s="311"/>
      <c r="BG58" s="311"/>
      <c r="BH58" s="311"/>
      <c r="BI58" s="311"/>
      <c r="BJ58" s="311"/>
      <c r="BK58" s="311"/>
      <c r="BL58" s="311"/>
      <c r="BM58" s="311"/>
      <c r="BN58" s="311"/>
      <c r="BO58" s="311"/>
    </row>
    <row r="59" spans="1:67" ht="89.25" customHeight="1" x14ac:dyDescent="0.25">
      <c r="A59" s="253">
        <f t="shared" si="8"/>
        <v>53</v>
      </c>
      <c r="B59" s="254" t="s">
        <v>1569</v>
      </c>
      <c r="C59" s="254" t="s">
        <v>231</v>
      </c>
      <c r="D59" s="254" t="s">
        <v>184</v>
      </c>
      <c r="E59" s="254" t="s">
        <v>177</v>
      </c>
      <c r="F59" s="256"/>
      <c r="G59" s="229"/>
      <c r="H59" s="256"/>
      <c r="I59" s="227">
        <v>2700</v>
      </c>
      <c r="J59" s="225">
        <f t="shared" si="6"/>
        <v>2490</v>
      </c>
      <c r="K59" s="226">
        <f t="shared" si="7"/>
        <v>92.222222222222229</v>
      </c>
      <c r="L59" s="227">
        <v>210</v>
      </c>
      <c r="M59" s="302"/>
      <c r="N59" s="228">
        <v>39003</v>
      </c>
      <c r="O59" s="229" t="s">
        <v>98</v>
      </c>
      <c r="P59" s="256"/>
      <c r="Q59" s="256"/>
      <c r="R59" s="229" t="s">
        <v>1460</v>
      </c>
      <c r="S59" s="256"/>
      <c r="T59" s="256"/>
      <c r="U59" s="311"/>
      <c r="V59" s="311"/>
      <c r="W59" s="311"/>
      <c r="X59" s="311"/>
      <c r="Y59" s="311"/>
      <c r="Z59" s="311"/>
      <c r="AA59" s="311"/>
      <c r="AB59" s="311"/>
      <c r="AC59" s="311"/>
      <c r="AD59" s="311"/>
      <c r="AE59" s="311"/>
      <c r="AF59" s="311"/>
      <c r="AG59" s="311"/>
      <c r="AH59" s="311"/>
      <c r="AI59" s="311"/>
      <c r="AJ59" s="311"/>
      <c r="AK59" s="311"/>
      <c r="AL59" s="311"/>
      <c r="AM59" s="311"/>
      <c r="AN59" s="311"/>
      <c r="AO59" s="311"/>
      <c r="AP59" s="311"/>
      <c r="AQ59" s="311"/>
      <c r="AR59" s="311"/>
      <c r="AS59" s="311"/>
      <c r="AT59" s="311"/>
      <c r="AU59" s="311"/>
      <c r="AV59" s="311"/>
      <c r="AW59" s="311"/>
      <c r="AX59" s="311"/>
      <c r="AY59" s="311"/>
      <c r="AZ59" s="311"/>
      <c r="BA59" s="311"/>
      <c r="BB59" s="311"/>
      <c r="BC59" s="311"/>
      <c r="BD59" s="311"/>
      <c r="BE59" s="311"/>
      <c r="BF59" s="311"/>
      <c r="BG59" s="311"/>
      <c r="BH59" s="311"/>
      <c r="BI59" s="311"/>
      <c r="BJ59" s="311"/>
      <c r="BK59" s="311"/>
      <c r="BL59" s="311"/>
      <c r="BM59" s="311"/>
      <c r="BN59" s="311"/>
      <c r="BO59" s="311"/>
    </row>
    <row r="60" spans="1:67" ht="76.5" customHeight="1" x14ac:dyDescent="0.25">
      <c r="A60" s="253">
        <f t="shared" si="8"/>
        <v>54</v>
      </c>
      <c r="B60" s="254" t="s">
        <v>1570</v>
      </c>
      <c r="C60" s="254" t="s">
        <v>237</v>
      </c>
      <c r="D60" s="254" t="s">
        <v>199</v>
      </c>
      <c r="E60" s="254" t="s">
        <v>177</v>
      </c>
      <c r="F60" s="303" t="str">
        <f>'[1]2307_ЗД'!$B$219</f>
        <v>23:07:0101045:163</v>
      </c>
      <c r="G60" s="229">
        <v>118.7</v>
      </c>
      <c r="H60" s="256"/>
      <c r="I60" s="225">
        <v>0.01</v>
      </c>
      <c r="J60" s="225">
        <f t="shared" si="6"/>
        <v>0.01</v>
      </c>
      <c r="K60" s="226">
        <f t="shared" si="7"/>
        <v>100</v>
      </c>
      <c r="L60" s="225">
        <v>0</v>
      </c>
      <c r="M60" s="302"/>
      <c r="N60" s="228">
        <v>41394</v>
      </c>
      <c r="O60" s="229" t="s">
        <v>211</v>
      </c>
      <c r="P60" s="256"/>
      <c r="Q60" s="256"/>
      <c r="R60" s="229" t="s">
        <v>1460</v>
      </c>
      <c r="S60" s="256"/>
      <c r="T60" s="256"/>
      <c r="U60" s="311"/>
      <c r="V60" s="311"/>
      <c r="W60" s="311"/>
      <c r="X60" s="311"/>
      <c r="Y60" s="311"/>
      <c r="Z60" s="311"/>
      <c r="AA60" s="311"/>
      <c r="AB60" s="311"/>
      <c r="AC60" s="311"/>
      <c r="AD60" s="311"/>
      <c r="AE60" s="311"/>
      <c r="AF60" s="311"/>
      <c r="AG60" s="311"/>
      <c r="AH60" s="311"/>
      <c r="AI60" s="311"/>
      <c r="AJ60" s="311"/>
      <c r="AK60" s="311"/>
      <c r="AL60" s="311"/>
      <c r="AM60" s="311"/>
      <c r="AN60" s="311"/>
      <c r="AO60" s="311"/>
      <c r="AP60" s="311"/>
      <c r="AQ60" s="311"/>
      <c r="AR60" s="311"/>
      <c r="AS60" s="311"/>
      <c r="AT60" s="311"/>
      <c r="AU60" s="311"/>
      <c r="AV60" s="311"/>
      <c r="AW60" s="311"/>
      <c r="AX60" s="311"/>
      <c r="AY60" s="311"/>
      <c r="AZ60" s="311"/>
      <c r="BA60" s="311"/>
      <c r="BB60" s="311"/>
      <c r="BC60" s="311"/>
      <c r="BD60" s="311"/>
      <c r="BE60" s="311"/>
      <c r="BF60" s="311"/>
      <c r="BG60" s="311"/>
      <c r="BH60" s="311"/>
      <c r="BI60" s="311"/>
      <c r="BJ60" s="311"/>
      <c r="BK60" s="311"/>
      <c r="BL60" s="311"/>
      <c r="BM60" s="311"/>
      <c r="BN60" s="311"/>
      <c r="BO60" s="311"/>
    </row>
    <row r="61" spans="1:67" x14ac:dyDescent="0.25">
      <c r="A61" s="256" t="s">
        <v>65</v>
      </c>
      <c r="B61" s="254"/>
      <c r="C61" s="254"/>
      <c r="D61" s="254"/>
      <c r="E61" s="254"/>
      <c r="F61" s="256"/>
      <c r="G61" s="229"/>
      <c r="H61" s="256"/>
      <c r="I61" s="227">
        <f>SUM(I53:I60)</f>
        <v>2542658.42</v>
      </c>
      <c r="J61" s="225"/>
      <c r="K61" s="226"/>
      <c r="L61" s="227">
        <f>SUM(L53:L60)</f>
        <v>626358.2300000001</v>
      </c>
      <c r="M61" s="256"/>
      <c r="N61" s="228"/>
      <c r="O61" s="273"/>
      <c r="P61" s="256"/>
      <c r="Q61" s="256"/>
      <c r="R61" s="256"/>
      <c r="S61" s="256"/>
      <c r="T61" s="256"/>
      <c r="U61" s="311"/>
      <c r="V61" s="311"/>
      <c r="W61" s="311"/>
      <c r="X61" s="311"/>
      <c r="Y61" s="311"/>
      <c r="Z61" s="311"/>
      <c r="AA61" s="311"/>
      <c r="AB61" s="311"/>
      <c r="AC61" s="311"/>
      <c r="AD61" s="311"/>
      <c r="AE61" s="311"/>
      <c r="AF61" s="311"/>
      <c r="AG61" s="311"/>
      <c r="AH61" s="311"/>
      <c r="AI61" s="311"/>
      <c r="AJ61" s="311"/>
      <c r="AK61" s="311"/>
      <c r="AL61" s="311"/>
      <c r="AM61" s="311"/>
      <c r="AN61" s="311"/>
      <c r="AO61" s="311"/>
      <c r="AP61" s="311"/>
      <c r="AQ61" s="311"/>
      <c r="AR61" s="311"/>
      <c r="AS61" s="311"/>
      <c r="AT61" s="311"/>
      <c r="AU61" s="311"/>
      <c r="AV61" s="311"/>
      <c r="AW61" s="311"/>
      <c r="AX61" s="311"/>
      <c r="AY61" s="311"/>
      <c r="AZ61" s="311"/>
      <c r="BA61" s="311"/>
      <c r="BB61" s="311"/>
      <c r="BC61" s="311"/>
      <c r="BD61" s="311"/>
      <c r="BE61" s="311"/>
      <c r="BF61" s="311"/>
      <c r="BG61" s="311"/>
      <c r="BH61" s="311"/>
      <c r="BI61" s="311"/>
      <c r="BJ61" s="311"/>
      <c r="BK61" s="311"/>
      <c r="BL61" s="311"/>
      <c r="BM61" s="311"/>
      <c r="BN61" s="311"/>
      <c r="BO61" s="311"/>
    </row>
    <row r="62" spans="1:67" x14ac:dyDescent="0.25">
      <c r="A62" s="256"/>
      <c r="B62" s="254"/>
      <c r="C62" s="254"/>
      <c r="D62" s="254"/>
      <c r="E62" s="254"/>
      <c r="F62" s="256"/>
      <c r="G62" s="229"/>
      <c r="H62" s="256"/>
      <c r="I62" s="227"/>
      <c r="J62" s="225"/>
      <c r="K62" s="226"/>
      <c r="L62" s="227"/>
      <c r="M62" s="256"/>
      <c r="N62" s="228"/>
      <c r="O62" s="273"/>
      <c r="P62" s="256"/>
      <c r="Q62" s="256"/>
      <c r="R62" s="256"/>
      <c r="S62" s="256"/>
      <c r="T62" s="256"/>
      <c r="U62" s="311"/>
      <c r="V62" s="311"/>
      <c r="W62" s="311"/>
      <c r="X62" s="311"/>
      <c r="Y62" s="311"/>
      <c r="Z62" s="311"/>
      <c r="AA62" s="311"/>
      <c r="AB62" s="311"/>
      <c r="AC62" s="311"/>
      <c r="AD62" s="311"/>
      <c r="AE62" s="311"/>
      <c r="AF62" s="311"/>
      <c r="AG62" s="311"/>
      <c r="AH62" s="311"/>
      <c r="AI62" s="311"/>
      <c r="AJ62" s="311"/>
      <c r="AK62" s="311"/>
      <c r="AL62" s="311"/>
      <c r="AM62" s="311"/>
      <c r="AN62" s="311"/>
      <c r="AO62" s="311"/>
      <c r="AP62" s="311"/>
      <c r="AQ62" s="311"/>
      <c r="AR62" s="311"/>
      <c r="AS62" s="311"/>
      <c r="AT62" s="311"/>
      <c r="AU62" s="311"/>
      <c r="AV62" s="311"/>
      <c r="AW62" s="311"/>
      <c r="AX62" s="311"/>
      <c r="AY62" s="311"/>
      <c r="AZ62" s="311"/>
      <c r="BA62" s="311"/>
      <c r="BB62" s="311"/>
      <c r="BC62" s="311"/>
      <c r="BD62" s="311"/>
      <c r="BE62" s="311"/>
      <c r="BF62" s="311"/>
      <c r="BG62" s="311"/>
      <c r="BH62" s="311"/>
      <c r="BI62" s="311"/>
      <c r="BJ62" s="311"/>
      <c r="BK62" s="311"/>
      <c r="BL62" s="311"/>
      <c r="BM62" s="311"/>
      <c r="BN62" s="311"/>
      <c r="BO62" s="311"/>
    </row>
    <row r="63" spans="1:67" ht="76.5" customHeight="1" x14ac:dyDescent="0.25">
      <c r="A63" s="253">
        <v>55</v>
      </c>
      <c r="B63" s="254" t="s">
        <v>1571</v>
      </c>
      <c r="C63" s="254" t="s">
        <v>1313</v>
      </c>
      <c r="D63" s="254" t="s">
        <v>1073</v>
      </c>
      <c r="E63" s="254" t="s">
        <v>179</v>
      </c>
      <c r="F63" s="255" t="str">
        <f>'[1]2307_ЗД'!$B$243</f>
        <v>23:07:0102008:65</v>
      </c>
      <c r="G63" s="253">
        <v>834.9</v>
      </c>
      <c r="H63" s="256"/>
      <c r="I63" s="225">
        <v>1558345</v>
      </c>
      <c r="J63" s="225">
        <f>I63-L63</f>
        <v>1251470.67</v>
      </c>
      <c r="K63" s="226">
        <f>J63/I63*100</f>
        <v>80.307677054824183</v>
      </c>
      <c r="L63" s="225">
        <v>306874.33</v>
      </c>
      <c r="M63" s="256"/>
      <c r="N63" s="257" t="s">
        <v>1077</v>
      </c>
      <c r="O63" s="229" t="s">
        <v>1634</v>
      </c>
      <c r="P63" s="256"/>
      <c r="Q63" s="256"/>
      <c r="R63" s="229" t="s">
        <v>1316</v>
      </c>
      <c r="S63" s="256"/>
      <c r="T63" s="256"/>
      <c r="U63" s="311"/>
      <c r="V63" s="311"/>
      <c r="W63" s="311"/>
      <c r="X63" s="311"/>
      <c r="Y63" s="311"/>
      <c r="Z63" s="311"/>
      <c r="AA63" s="311"/>
      <c r="AB63" s="311"/>
      <c r="AC63" s="311"/>
      <c r="AD63" s="311"/>
      <c r="AE63" s="311"/>
      <c r="AF63" s="311"/>
      <c r="AG63" s="311"/>
      <c r="AH63" s="311"/>
      <c r="AI63" s="311"/>
      <c r="AJ63" s="311"/>
      <c r="AK63" s="311"/>
      <c r="AL63" s="311"/>
      <c r="AM63" s="311"/>
      <c r="AN63" s="311"/>
      <c r="AO63" s="311"/>
      <c r="AP63" s="311"/>
      <c r="AQ63" s="311"/>
      <c r="AR63" s="311"/>
      <c r="AS63" s="311"/>
      <c r="AT63" s="311"/>
      <c r="AU63" s="311"/>
      <c r="AV63" s="311"/>
      <c r="AW63" s="311"/>
      <c r="AX63" s="311"/>
      <c r="AY63" s="311"/>
      <c r="AZ63" s="311"/>
      <c r="BA63" s="311"/>
      <c r="BB63" s="311"/>
      <c r="BC63" s="311"/>
      <c r="BD63" s="311"/>
      <c r="BE63" s="311"/>
      <c r="BF63" s="311"/>
      <c r="BG63" s="311"/>
      <c r="BH63" s="311"/>
      <c r="BI63" s="311"/>
      <c r="BJ63" s="311"/>
      <c r="BK63" s="311"/>
      <c r="BL63" s="311"/>
      <c r="BM63" s="311"/>
      <c r="BN63" s="311"/>
      <c r="BO63" s="311"/>
    </row>
    <row r="64" spans="1:67" ht="140.25" customHeight="1" x14ac:dyDescent="0.25">
      <c r="A64" s="253">
        <v>56</v>
      </c>
      <c r="B64" s="254" t="s">
        <v>1572</v>
      </c>
      <c r="C64" s="254" t="s">
        <v>1855</v>
      </c>
      <c r="D64" s="254" t="s">
        <v>180</v>
      </c>
      <c r="E64" s="254" t="s">
        <v>179</v>
      </c>
      <c r="F64" s="229" t="s">
        <v>1223</v>
      </c>
      <c r="G64" s="253">
        <v>159.9</v>
      </c>
      <c r="H64" s="256"/>
      <c r="I64" s="225">
        <v>1196522.23</v>
      </c>
      <c r="J64" s="225">
        <f>I64-L64</f>
        <v>1196522.23</v>
      </c>
      <c r="K64" s="226">
        <f>J64/I64*100</f>
        <v>100</v>
      </c>
      <c r="L64" s="225">
        <v>0</v>
      </c>
      <c r="M64" s="258">
        <v>3668617.75</v>
      </c>
      <c r="N64" s="228">
        <v>39003</v>
      </c>
      <c r="O64" s="229" t="s">
        <v>1120</v>
      </c>
      <c r="P64" s="256"/>
      <c r="Q64" s="256"/>
      <c r="R64" s="229" t="s">
        <v>1862</v>
      </c>
      <c r="S64" s="268"/>
      <c r="T64" s="256"/>
      <c r="U64" s="311"/>
      <c r="V64" s="311"/>
      <c r="W64" s="311"/>
      <c r="X64" s="311"/>
      <c r="Y64" s="311"/>
      <c r="Z64" s="311"/>
      <c r="AA64" s="311"/>
      <c r="AB64" s="311"/>
      <c r="AC64" s="311"/>
      <c r="AD64" s="311"/>
      <c r="AE64" s="311"/>
      <c r="AF64" s="311"/>
      <c r="AG64" s="311"/>
      <c r="AH64" s="311"/>
      <c r="AI64" s="311"/>
      <c r="AJ64" s="311"/>
      <c r="AK64" s="311"/>
      <c r="AL64" s="311"/>
      <c r="AM64" s="311"/>
      <c r="AN64" s="311"/>
      <c r="AO64" s="311"/>
      <c r="AP64" s="311"/>
      <c r="AQ64" s="311"/>
      <c r="AR64" s="311"/>
      <c r="AS64" s="311"/>
      <c r="AT64" s="311"/>
      <c r="AU64" s="311"/>
      <c r="AV64" s="311"/>
      <c r="AW64" s="311"/>
      <c r="AX64" s="311"/>
      <c r="AY64" s="311"/>
      <c r="AZ64" s="311"/>
      <c r="BA64" s="311"/>
      <c r="BB64" s="311"/>
      <c r="BC64" s="311"/>
      <c r="BD64" s="311"/>
      <c r="BE64" s="311"/>
      <c r="BF64" s="311"/>
      <c r="BG64" s="311"/>
      <c r="BH64" s="311"/>
      <c r="BI64" s="311"/>
      <c r="BJ64" s="311"/>
      <c r="BK64" s="311"/>
      <c r="BL64" s="311"/>
      <c r="BM64" s="311"/>
      <c r="BN64" s="311"/>
      <c r="BO64" s="311"/>
    </row>
    <row r="65" spans="1:67" ht="12.75" customHeight="1" x14ac:dyDescent="0.25">
      <c r="A65" s="256" t="s">
        <v>65</v>
      </c>
      <c r="B65" s="254"/>
      <c r="C65" s="254"/>
      <c r="D65" s="254"/>
      <c r="E65" s="254"/>
      <c r="F65" s="253"/>
      <c r="G65" s="253"/>
      <c r="H65" s="256"/>
      <c r="I65" s="225">
        <f>SUM(I63:I64)</f>
        <v>2754867.23</v>
      </c>
      <c r="J65" s="225"/>
      <c r="K65" s="226"/>
      <c r="L65" s="225">
        <f>SUM(L63:L63)</f>
        <v>306874.33</v>
      </c>
      <c r="M65" s="256"/>
      <c r="N65" s="228"/>
      <c r="O65" s="229"/>
      <c r="P65" s="256"/>
      <c r="Q65" s="256"/>
      <c r="R65" s="256"/>
      <c r="S65" s="256"/>
      <c r="T65" s="256"/>
      <c r="U65" s="311"/>
      <c r="V65" s="311"/>
      <c r="W65" s="311"/>
      <c r="X65" s="311"/>
      <c r="Y65" s="311"/>
      <c r="Z65" s="311"/>
      <c r="AA65" s="311"/>
      <c r="AB65" s="311"/>
      <c r="AC65" s="311"/>
      <c r="AD65" s="311"/>
      <c r="AE65" s="311"/>
      <c r="AF65" s="311"/>
      <c r="AG65" s="311"/>
      <c r="AH65" s="311"/>
      <c r="AI65" s="311"/>
      <c r="AJ65" s="311"/>
      <c r="AK65" s="311"/>
      <c r="AL65" s="311"/>
      <c r="AM65" s="311"/>
      <c r="AN65" s="311"/>
      <c r="AO65" s="311"/>
      <c r="AP65" s="311"/>
      <c r="AQ65" s="311"/>
      <c r="AR65" s="311"/>
      <c r="AS65" s="311"/>
      <c r="AT65" s="311"/>
      <c r="AU65" s="311"/>
      <c r="AV65" s="311"/>
      <c r="AW65" s="311"/>
      <c r="AX65" s="311"/>
      <c r="AY65" s="311"/>
      <c r="AZ65" s="311"/>
      <c r="BA65" s="311"/>
      <c r="BB65" s="311"/>
      <c r="BC65" s="311"/>
      <c r="BD65" s="311"/>
      <c r="BE65" s="311"/>
      <c r="BF65" s="311"/>
      <c r="BG65" s="311"/>
      <c r="BH65" s="311"/>
      <c r="BI65" s="311"/>
      <c r="BJ65" s="311"/>
      <c r="BK65" s="311"/>
      <c r="BL65" s="311"/>
      <c r="BM65" s="311"/>
      <c r="BN65" s="311"/>
      <c r="BO65" s="311"/>
    </row>
    <row r="66" spans="1:67" ht="12.75" customHeight="1" x14ac:dyDescent="0.25">
      <c r="A66" s="256"/>
      <c r="B66" s="254"/>
      <c r="C66" s="254"/>
      <c r="D66" s="254"/>
      <c r="E66" s="254"/>
      <c r="F66" s="253"/>
      <c r="G66" s="253"/>
      <c r="H66" s="256"/>
      <c r="I66" s="225"/>
      <c r="J66" s="225"/>
      <c r="K66" s="226"/>
      <c r="L66" s="225"/>
      <c r="M66" s="256"/>
      <c r="N66" s="228"/>
      <c r="O66" s="229"/>
      <c r="P66" s="256"/>
      <c r="Q66" s="256"/>
      <c r="R66" s="256"/>
      <c r="S66" s="256"/>
      <c r="T66" s="256"/>
      <c r="U66" s="311"/>
      <c r="V66" s="311"/>
      <c r="W66" s="311"/>
      <c r="X66" s="311"/>
      <c r="Y66" s="311"/>
      <c r="Z66" s="311"/>
      <c r="AA66" s="311"/>
      <c r="AB66" s="311"/>
      <c r="AC66" s="311"/>
      <c r="AD66" s="311"/>
      <c r="AE66" s="311"/>
      <c r="AF66" s="311"/>
      <c r="AG66" s="311"/>
      <c r="AH66" s="311"/>
      <c r="AI66" s="311"/>
      <c r="AJ66" s="311"/>
      <c r="AK66" s="311"/>
      <c r="AL66" s="311"/>
      <c r="AM66" s="311"/>
      <c r="AN66" s="311"/>
      <c r="AO66" s="311"/>
      <c r="AP66" s="311"/>
      <c r="AQ66" s="311"/>
      <c r="AR66" s="311"/>
      <c r="AS66" s="311"/>
      <c r="AT66" s="311"/>
      <c r="AU66" s="311"/>
      <c r="AV66" s="311"/>
      <c r="AW66" s="311"/>
      <c r="AX66" s="311"/>
      <c r="AY66" s="311"/>
      <c r="AZ66" s="311"/>
      <c r="BA66" s="311"/>
      <c r="BB66" s="311"/>
      <c r="BC66" s="311"/>
      <c r="BD66" s="311"/>
      <c r="BE66" s="311"/>
      <c r="BF66" s="311"/>
      <c r="BG66" s="311"/>
      <c r="BH66" s="311"/>
      <c r="BI66" s="311"/>
      <c r="BJ66" s="311"/>
      <c r="BK66" s="311"/>
      <c r="BL66" s="311"/>
      <c r="BM66" s="311"/>
      <c r="BN66" s="311"/>
      <c r="BO66" s="311"/>
    </row>
    <row r="67" spans="1:67" x14ac:dyDescent="0.25">
      <c r="A67" s="314"/>
      <c r="B67" s="315"/>
      <c r="C67" s="315"/>
      <c r="D67" s="315"/>
      <c r="E67" s="315"/>
      <c r="F67" s="314"/>
      <c r="G67" s="316"/>
      <c r="H67" s="314"/>
      <c r="I67" s="317"/>
      <c r="J67" s="317"/>
      <c r="K67" s="318"/>
      <c r="L67" s="317"/>
      <c r="M67" s="314"/>
      <c r="N67" s="319"/>
      <c r="O67" s="316"/>
      <c r="P67" s="314"/>
      <c r="Q67" s="314"/>
      <c r="R67" s="314"/>
      <c r="S67" s="314"/>
      <c r="T67" s="314"/>
      <c r="U67" s="311"/>
      <c r="V67" s="311"/>
      <c r="W67" s="311"/>
      <c r="X67" s="311"/>
      <c r="Y67" s="311"/>
      <c r="Z67" s="311"/>
      <c r="AA67" s="311"/>
      <c r="AB67" s="311"/>
      <c r="AC67" s="311"/>
      <c r="AD67" s="311"/>
      <c r="AE67" s="311"/>
      <c r="AF67" s="311"/>
      <c r="AG67" s="311"/>
      <c r="AH67" s="311"/>
      <c r="AI67" s="311"/>
      <c r="AJ67" s="311"/>
      <c r="AK67" s="311"/>
      <c r="AL67" s="311"/>
      <c r="AM67" s="311"/>
      <c r="AN67" s="311"/>
      <c r="AO67" s="311"/>
      <c r="AP67" s="311"/>
      <c r="AQ67" s="311"/>
      <c r="AR67" s="311"/>
      <c r="AS67" s="311"/>
      <c r="AT67" s="311"/>
      <c r="AU67" s="311"/>
      <c r="AV67" s="311"/>
      <c r="AW67" s="311"/>
      <c r="AX67" s="311"/>
      <c r="AY67" s="311"/>
      <c r="AZ67" s="311"/>
      <c r="BA67" s="311"/>
      <c r="BB67" s="311"/>
      <c r="BC67" s="311"/>
      <c r="BD67" s="311"/>
      <c r="BE67" s="311"/>
      <c r="BF67" s="311"/>
      <c r="BG67" s="311"/>
      <c r="BH67" s="311"/>
      <c r="BI67" s="311"/>
      <c r="BJ67" s="311"/>
      <c r="BK67" s="311"/>
      <c r="BL67" s="311"/>
      <c r="BM67" s="311"/>
      <c r="BN67" s="311"/>
      <c r="BO67" s="311"/>
    </row>
    <row r="68" spans="1:67" ht="63.75" customHeight="1" x14ac:dyDescent="0.25">
      <c r="A68" s="253">
        <v>57</v>
      </c>
      <c r="B68" s="254" t="s">
        <v>1573</v>
      </c>
      <c r="C68" s="254" t="s">
        <v>221</v>
      </c>
      <c r="D68" s="254" t="s">
        <v>182</v>
      </c>
      <c r="E68" s="254" t="s">
        <v>181</v>
      </c>
      <c r="F68" s="229"/>
      <c r="G68" s="296"/>
      <c r="H68" s="256"/>
      <c r="I68" s="225">
        <v>2964</v>
      </c>
      <c r="J68" s="225">
        <f>I68-L68</f>
        <v>2964</v>
      </c>
      <c r="K68" s="226">
        <f>J68/I68*100</f>
        <v>100</v>
      </c>
      <c r="L68" s="225">
        <v>0</v>
      </c>
      <c r="M68" s="256"/>
      <c r="N68" s="228">
        <v>39003</v>
      </c>
      <c r="O68" s="229" t="s">
        <v>98</v>
      </c>
      <c r="P68" s="256"/>
      <c r="Q68" s="256"/>
      <c r="R68" s="256"/>
      <c r="S68" s="256"/>
      <c r="T68" s="256"/>
      <c r="U68" s="311"/>
      <c r="V68" s="311"/>
      <c r="W68" s="311"/>
      <c r="X68" s="311"/>
      <c r="Y68" s="311"/>
      <c r="Z68" s="311"/>
      <c r="AA68" s="311"/>
      <c r="AB68" s="311"/>
      <c r="AC68" s="311"/>
      <c r="AD68" s="311"/>
      <c r="AE68" s="311"/>
      <c r="AF68" s="311"/>
      <c r="AG68" s="311"/>
      <c r="AH68" s="311"/>
      <c r="AI68" s="311"/>
      <c r="AJ68" s="311"/>
      <c r="AK68" s="311"/>
      <c r="AL68" s="311"/>
      <c r="AM68" s="311"/>
      <c r="AN68" s="311"/>
      <c r="AO68" s="311"/>
      <c r="AP68" s="311"/>
      <c r="AQ68" s="311"/>
      <c r="AR68" s="311"/>
      <c r="AS68" s="311"/>
      <c r="AT68" s="311"/>
      <c r="AU68" s="311"/>
      <c r="AV68" s="311"/>
      <c r="AW68" s="311"/>
      <c r="AX68" s="311"/>
      <c r="AY68" s="311"/>
      <c r="AZ68" s="311"/>
      <c r="BA68" s="311"/>
      <c r="BB68" s="311"/>
      <c r="BC68" s="311"/>
      <c r="BD68" s="311"/>
      <c r="BE68" s="311"/>
      <c r="BF68" s="311"/>
      <c r="BG68" s="311"/>
      <c r="BH68" s="311"/>
      <c r="BI68" s="311"/>
      <c r="BJ68" s="311"/>
      <c r="BK68" s="311"/>
      <c r="BL68" s="311"/>
      <c r="BM68" s="311"/>
      <c r="BN68" s="311"/>
      <c r="BO68" s="311"/>
    </row>
    <row r="69" spans="1:67" x14ac:dyDescent="0.25">
      <c r="A69" s="256" t="s">
        <v>65</v>
      </c>
      <c r="B69" s="254"/>
      <c r="C69" s="254"/>
      <c r="D69" s="254"/>
      <c r="E69" s="254"/>
      <c r="F69" s="256"/>
      <c r="G69" s="296"/>
      <c r="H69" s="256"/>
      <c r="I69" s="227">
        <f>SUM(I68:I68)</f>
        <v>2964</v>
      </c>
      <c r="J69" s="227"/>
      <c r="K69" s="253"/>
      <c r="L69" s="227">
        <f>SUM(L68:L68)</f>
        <v>0</v>
      </c>
      <c r="M69" s="256"/>
      <c r="N69" s="228"/>
      <c r="O69" s="229"/>
      <c r="P69" s="256"/>
      <c r="Q69" s="256"/>
      <c r="R69" s="256"/>
      <c r="S69" s="256"/>
      <c r="T69" s="256"/>
      <c r="U69" s="311"/>
      <c r="V69" s="311"/>
      <c r="W69" s="311"/>
      <c r="X69" s="311"/>
      <c r="Y69" s="311"/>
      <c r="Z69" s="311"/>
      <c r="AA69" s="311"/>
      <c r="AB69" s="311"/>
      <c r="AC69" s="311"/>
      <c r="AD69" s="311"/>
      <c r="AE69" s="311"/>
      <c r="AF69" s="311"/>
      <c r="AG69" s="311"/>
      <c r="AH69" s="311"/>
      <c r="AI69" s="311"/>
      <c r="AJ69" s="311"/>
      <c r="AK69" s="311"/>
      <c r="AL69" s="311"/>
      <c r="AM69" s="311"/>
      <c r="AN69" s="311"/>
      <c r="AO69" s="311"/>
      <c r="AP69" s="311"/>
      <c r="AQ69" s="311"/>
      <c r="AR69" s="311"/>
      <c r="AS69" s="311"/>
      <c r="AT69" s="311"/>
      <c r="AU69" s="311"/>
      <c r="AV69" s="311"/>
      <c r="AW69" s="311"/>
      <c r="AX69" s="311"/>
      <c r="AY69" s="311"/>
      <c r="AZ69" s="311"/>
      <c r="BA69" s="311"/>
      <c r="BB69" s="311"/>
      <c r="BC69" s="311"/>
      <c r="BD69" s="311"/>
      <c r="BE69" s="311"/>
      <c r="BF69" s="311"/>
      <c r="BG69" s="311"/>
      <c r="BH69" s="311"/>
      <c r="BI69" s="311"/>
      <c r="BJ69" s="311"/>
      <c r="BK69" s="311"/>
      <c r="BL69" s="311"/>
      <c r="BM69" s="311"/>
      <c r="BN69" s="311"/>
      <c r="BO69" s="311"/>
    </row>
    <row r="70" spans="1:67" s="311" customFormat="1" ht="170.25" customHeight="1" x14ac:dyDescent="0.25">
      <c r="A70" s="264">
        <v>58</v>
      </c>
      <c r="B70" s="265" t="s">
        <v>1515</v>
      </c>
      <c r="C70" s="254" t="s">
        <v>131</v>
      </c>
      <c r="D70" s="254" t="s">
        <v>132</v>
      </c>
      <c r="E70" s="254" t="s">
        <v>183</v>
      </c>
      <c r="F70" s="256"/>
      <c r="G70" s="253"/>
      <c r="H70" s="258">
        <v>14500</v>
      </c>
      <c r="I70" s="225">
        <v>26747979.789999999</v>
      </c>
      <c r="J70" s="225">
        <f>I70-L70</f>
        <v>3640697.0599999987</v>
      </c>
      <c r="K70" s="226">
        <f>J70/I70*100</f>
        <v>13.611110403788738</v>
      </c>
      <c r="L70" s="225">
        <v>23107282.73</v>
      </c>
      <c r="M70" s="256"/>
      <c r="N70" s="268">
        <v>42368</v>
      </c>
      <c r="O70" s="268" t="s">
        <v>1790</v>
      </c>
      <c r="P70" s="289"/>
      <c r="Q70" s="283"/>
      <c r="R70" s="284"/>
      <c r="S70" s="284"/>
      <c r="T70" s="256"/>
    </row>
    <row r="71" spans="1:67" ht="63.75" x14ac:dyDescent="0.25">
      <c r="A71" s="253">
        <v>59</v>
      </c>
      <c r="B71" s="254" t="s">
        <v>1574</v>
      </c>
      <c r="C71" s="254" t="s">
        <v>1392</v>
      </c>
      <c r="D71" s="254" t="s">
        <v>1354</v>
      </c>
      <c r="E71" s="254" t="s">
        <v>183</v>
      </c>
      <c r="F71" s="229" t="s">
        <v>1373</v>
      </c>
      <c r="G71" s="229">
        <v>6</v>
      </c>
      <c r="H71" s="256"/>
      <c r="I71" s="403">
        <v>6000</v>
      </c>
      <c r="J71" s="403">
        <f>I71-L71</f>
        <v>3340</v>
      </c>
      <c r="K71" s="405">
        <f>J71/I71*100</f>
        <v>55.666666666666664</v>
      </c>
      <c r="L71" s="403">
        <v>2660</v>
      </c>
      <c r="M71" s="302"/>
      <c r="N71" s="279">
        <v>39003</v>
      </c>
      <c r="O71" s="273" t="s">
        <v>1382</v>
      </c>
      <c r="P71" s="256"/>
      <c r="Q71" s="256"/>
      <c r="R71" s="256"/>
      <c r="S71" s="256"/>
      <c r="T71" s="256"/>
      <c r="U71" s="311"/>
      <c r="V71" s="311"/>
      <c r="W71" s="311"/>
      <c r="X71" s="311"/>
      <c r="Y71" s="311"/>
      <c r="Z71" s="311"/>
      <c r="AA71" s="311"/>
      <c r="AB71" s="311"/>
      <c r="AC71" s="311"/>
      <c r="AD71" s="311"/>
      <c r="AE71" s="311"/>
      <c r="AF71" s="311"/>
      <c r="AG71" s="311"/>
      <c r="AH71" s="311"/>
      <c r="AI71" s="311"/>
      <c r="AJ71" s="311"/>
      <c r="AK71" s="311"/>
      <c r="AL71" s="311"/>
      <c r="AM71" s="311"/>
      <c r="AN71" s="311"/>
      <c r="AO71" s="311"/>
      <c r="AP71" s="311"/>
      <c r="AQ71" s="311"/>
      <c r="AR71" s="311"/>
      <c r="AS71" s="311"/>
      <c r="AT71" s="311"/>
      <c r="AU71" s="311"/>
      <c r="AV71" s="311"/>
      <c r="AW71" s="311"/>
      <c r="AX71" s="311"/>
      <c r="AY71" s="311"/>
      <c r="AZ71" s="311"/>
      <c r="BA71" s="311"/>
      <c r="BB71" s="311"/>
      <c r="BC71" s="311"/>
      <c r="BD71" s="311"/>
      <c r="BE71" s="311"/>
      <c r="BF71" s="311"/>
      <c r="BG71" s="311"/>
      <c r="BH71" s="311"/>
      <c r="BI71" s="311"/>
      <c r="BJ71" s="311"/>
      <c r="BK71" s="311"/>
      <c r="BL71" s="311"/>
      <c r="BM71" s="311"/>
      <c r="BN71" s="311"/>
      <c r="BO71" s="311"/>
    </row>
    <row r="72" spans="1:67" ht="63.75" x14ac:dyDescent="0.25">
      <c r="A72" s="264">
        <v>60</v>
      </c>
      <c r="B72" s="254" t="s">
        <v>1575</v>
      </c>
      <c r="C72" s="254" t="s">
        <v>1391</v>
      </c>
      <c r="D72" s="254" t="s">
        <v>1354</v>
      </c>
      <c r="E72" s="254" t="s">
        <v>183</v>
      </c>
      <c r="F72" s="229" t="s">
        <v>243</v>
      </c>
      <c r="G72" s="229">
        <v>5</v>
      </c>
      <c r="H72" s="256"/>
      <c r="I72" s="404"/>
      <c r="J72" s="404"/>
      <c r="K72" s="406"/>
      <c r="L72" s="404"/>
      <c r="M72" s="227">
        <v>90041.35</v>
      </c>
      <c r="N72" s="279">
        <v>39003</v>
      </c>
      <c r="O72" s="273" t="s">
        <v>1122</v>
      </c>
      <c r="P72" s="256"/>
      <c r="Q72" s="256"/>
      <c r="R72" s="256"/>
      <c r="S72" s="256"/>
      <c r="T72" s="256"/>
      <c r="U72" s="311"/>
      <c r="V72" s="311"/>
      <c r="W72" s="311"/>
      <c r="X72" s="311"/>
      <c r="Y72" s="311"/>
      <c r="Z72" s="311"/>
      <c r="AA72" s="311"/>
      <c r="AB72" s="311"/>
      <c r="AC72" s="311"/>
      <c r="AD72" s="311"/>
      <c r="AE72" s="311"/>
      <c r="AF72" s="311"/>
      <c r="AG72" s="311"/>
      <c r="AH72" s="311"/>
      <c r="AI72" s="311"/>
      <c r="AJ72" s="311"/>
      <c r="AK72" s="311"/>
      <c r="AL72" s="311"/>
      <c r="AM72" s="311"/>
      <c r="AN72" s="311"/>
      <c r="AO72" s="311"/>
      <c r="AP72" s="311"/>
      <c r="AQ72" s="311"/>
      <c r="AR72" s="311"/>
      <c r="AS72" s="311"/>
      <c r="AT72" s="311"/>
      <c r="AU72" s="311"/>
      <c r="AV72" s="311"/>
      <c r="AW72" s="311"/>
      <c r="AX72" s="311"/>
      <c r="AY72" s="311"/>
      <c r="AZ72" s="311"/>
      <c r="BA72" s="311"/>
      <c r="BB72" s="311"/>
      <c r="BC72" s="311"/>
      <c r="BD72" s="311"/>
      <c r="BE72" s="311"/>
      <c r="BF72" s="311"/>
      <c r="BG72" s="311"/>
      <c r="BH72" s="311"/>
      <c r="BI72" s="311"/>
      <c r="BJ72" s="311"/>
      <c r="BK72" s="311"/>
      <c r="BL72" s="311"/>
      <c r="BM72" s="311"/>
      <c r="BN72" s="311"/>
      <c r="BO72" s="311"/>
    </row>
    <row r="73" spans="1:67" ht="63.75" x14ac:dyDescent="0.25">
      <c r="A73" s="253">
        <v>61</v>
      </c>
      <c r="B73" s="254" t="s">
        <v>1576</v>
      </c>
      <c r="C73" s="254" t="s">
        <v>1393</v>
      </c>
      <c r="D73" s="294" t="s">
        <v>186</v>
      </c>
      <c r="E73" s="294" t="s">
        <v>183</v>
      </c>
      <c r="F73" s="229" t="s">
        <v>1376</v>
      </c>
      <c r="G73" s="229">
        <v>432</v>
      </c>
      <c r="H73" s="256"/>
      <c r="I73" s="397">
        <v>3000</v>
      </c>
      <c r="J73" s="397">
        <f>I73-L73</f>
        <v>1670</v>
      </c>
      <c r="K73" s="399">
        <f>J73/I73*100</f>
        <v>55.666666666666664</v>
      </c>
      <c r="L73" s="397">
        <v>1330</v>
      </c>
      <c r="M73" s="302"/>
      <c r="N73" s="228">
        <v>39003</v>
      </c>
      <c r="O73" s="229" t="s">
        <v>1380</v>
      </c>
      <c r="P73" s="256"/>
      <c r="Q73" s="229"/>
      <c r="R73" s="256"/>
      <c r="S73" s="256"/>
      <c r="T73" s="256"/>
      <c r="U73" s="311"/>
      <c r="V73" s="311"/>
      <c r="W73" s="311"/>
      <c r="X73" s="311"/>
      <c r="Y73" s="311"/>
      <c r="Z73" s="311"/>
      <c r="AA73" s="311"/>
      <c r="AB73" s="311"/>
      <c r="AC73" s="311"/>
      <c r="AD73" s="311"/>
      <c r="AE73" s="311"/>
      <c r="AF73" s="311"/>
      <c r="AG73" s="311"/>
      <c r="AH73" s="311"/>
      <c r="AI73" s="311"/>
      <c r="AJ73" s="311"/>
      <c r="AK73" s="311"/>
      <c r="AL73" s="311"/>
      <c r="AM73" s="311"/>
      <c r="AN73" s="311"/>
      <c r="AO73" s="311"/>
      <c r="AP73" s="311"/>
      <c r="AQ73" s="311"/>
      <c r="AR73" s="311"/>
      <c r="AS73" s="311"/>
      <c r="AT73" s="311"/>
      <c r="AU73" s="311"/>
      <c r="AV73" s="311"/>
      <c r="AW73" s="311"/>
      <c r="AX73" s="311"/>
      <c r="AY73" s="311"/>
      <c r="AZ73" s="311"/>
      <c r="BA73" s="311"/>
      <c r="BB73" s="311"/>
      <c r="BC73" s="311"/>
      <c r="BD73" s="311"/>
      <c r="BE73" s="311"/>
      <c r="BF73" s="311"/>
      <c r="BG73" s="311"/>
      <c r="BH73" s="311"/>
      <c r="BI73" s="311"/>
      <c r="BJ73" s="311"/>
      <c r="BK73" s="311"/>
      <c r="BL73" s="311"/>
      <c r="BM73" s="311"/>
      <c r="BN73" s="311"/>
      <c r="BO73" s="311"/>
    </row>
    <row r="74" spans="1:67" ht="63.75" x14ac:dyDescent="0.25">
      <c r="A74" s="253">
        <v>62</v>
      </c>
      <c r="B74" s="254" t="s">
        <v>1577</v>
      </c>
      <c r="C74" s="254" t="s">
        <v>1449</v>
      </c>
      <c r="D74" s="294" t="s">
        <v>1845</v>
      </c>
      <c r="E74" s="294" t="s">
        <v>183</v>
      </c>
      <c r="F74" s="229" t="s">
        <v>1384</v>
      </c>
      <c r="G74" s="229">
        <v>144</v>
      </c>
      <c r="H74" s="256"/>
      <c r="I74" s="398"/>
      <c r="J74" s="398"/>
      <c r="K74" s="400"/>
      <c r="L74" s="398"/>
      <c r="M74" s="302"/>
      <c r="N74" s="228">
        <v>39003</v>
      </c>
      <c r="O74" s="229" t="s">
        <v>1390</v>
      </c>
      <c r="P74" s="256"/>
      <c r="Q74" s="229"/>
      <c r="R74" s="256"/>
      <c r="S74" s="256"/>
      <c r="T74" s="256"/>
      <c r="U74" s="311"/>
      <c r="V74" s="311"/>
      <c r="W74" s="311"/>
      <c r="X74" s="311"/>
      <c r="Y74" s="311"/>
      <c r="Z74" s="311"/>
      <c r="AA74" s="311"/>
      <c r="AB74" s="311"/>
      <c r="AC74" s="311"/>
      <c r="AD74" s="311"/>
      <c r="AE74" s="311"/>
      <c r="AF74" s="311"/>
      <c r="AG74" s="311"/>
      <c r="AH74" s="311"/>
      <c r="AI74" s="311"/>
      <c r="AJ74" s="311"/>
      <c r="AK74" s="311"/>
      <c r="AL74" s="311"/>
      <c r="AM74" s="311"/>
      <c r="AN74" s="311"/>
      <c r="AO74" s="311"/>
      <c r="AP74" s="311"/>
      <c r="AQ74" s="311"/>
      <c r="AR74" s="311"/>
      <c r="AS74" s="311"/>
      <c r="AT74" s="311"/>
      <c r="AU74" s="311"/>
      <c r="AV74" s="311"/>
      <c r="AW74" s="311"/>
      <c r="AX74" s="311"/>
      <c r="AY74" s="311"/>
      <c r="AZ74" s="311"/>
      <c r="BA74" s="311"/>
      <c r="BB74" s="311"/>
      <c r="BC74" s="311"/>
      <c r="BD74" s="311"/>
      <c r="BE74" s="311"/>
      <c r="BF74" s="311"/>
      <c r="BG74" s="311"/>
      <c r="BH74" s="311"/>
      <c r="BI74" s="311"/>
      <c r="BJ74" s="311"/>
      <c r="BK74" s="311"/>
      <c r="BL74" s="311"/>
      <c r="BM74" s="311"/>
      <c r="BN74" s="311"/>
      <c r="BO74" s="311"/>
    </row>
    <row r="75" spans="1:67" ht="63.75" x14ac:dyDescent="0.25">
      <c r="A75" s="264">
        <v>63</v>
      </c>
      <c r="B75" s="254" t="s">
        <v>1578</v>
      </c>
      <c r="C75" s="254" t="s">
        <v>1450</v>
      </c>
      <c r="D75" s="229" t="s">
        <v>186</v>
      </c>
      <c r="E75" s="254" t="s">
        <v>183</v>
      </c>
      <c r="F75" s="229"/>
      <c r="G75" s="312"/>
      <c r="H75" s="256"/>
      <c r="I75" s="227">
        <v>500</v>
      </c>
      <c r="J75" s="227">
        <f t="shared" ref="J75:J111" si="9">I75-L75</f>
        <v>464.06</v>
      </c>
      <c r="K75" s="308">
        <f t="shared" ref="K75:K111" si="10">J75/I75*100</f>
        <v>92.812000000000012</v>
      </c>
      <c r="L75" s="227">
        <v>35.94</v>
      </c>
      <c r="M75" s="302"/>
      <c r="N75" s="228">
        <v>39824</v>
      </c>
      <c r="O75" s="229" t="s">
        <v>1057</v>
      </c>
      <c r="P75" s="267"/>
      <c r="Q75" s="229"/>
      <c r="R75" s="256"/>
      <c r="S75" s="256"/>
      <c r="T75" s="256"/>
      <c r="U75" s="311"/>
      <c r="V75" s="311"/>
      <c r="W75" s="311"/>
      <c r="X75" s="311"/>
      <c r="Y75" s="311"/>
      <c r="Z75" s="311"/>
      <c r="AA75" s="311"/>
      <c r="AB75" s="311"/>
      <c r="AC75" s="311"/>
      <c r="AD75" s="311"/>
      <c r="AE75" s="311"/>
      <c r="AF75" s="311"/>
      <c r="AG75" s="311"/>
      <c r="AH75" s="311"/>
      <c r="AI75" s="311"/>
      <c r="AJ75" s="311"/>
      <c r="AK75" s="311"/>
      <c r="AL75" s="311"/>
      <c r="AM75" s="311"/>
      <c r="AN75" s="311"/>
      <c r="AO75" s="311"/>
      <c r="AP75" s="311"/>
      <c r="AQ75" s="311"/>
      <c r="AR75" s="311"/>
      <c r="AS75" s="311"/>
      <c r="AT75" s="311"/>
      <c r="AU75" s="311"/>
      <c r="AV75" s="311"/>
      <c r="AW75" s="311"/>
      <c r="AX75" s="311"/>
      <c r="AY75" s="311"/>
      <c r="AZ75" s="311"/>
      <c r="BA75" s="311"/>
      <c r="BB75" s="311"/>
      <c r="BC75" s="311"/>
      <c r="BD75" s="311"/>
      <c r="BE75" s="311"/>
      <c r="BF75" s="311"/>
      <c r="BG75" s="311"/>
      <c r="BH75" s="311"/>
      <c r="BI75" s="311"/>
      <c r="BJ75" s="311"/>
      <c r="BK75" s="311"/>
      <c r="BL75" s="311"/>
      <c r="BM75" s="311"/>
      <c r="BN75" s="311"/>
      <c r="BO75" s="311"/>
    </row>
    <row r="76" spans="1:67" ht="63.75" customHeight="1" x14ac:dyDescent="0.25">
      <c r="A76" s="253">
        <v>64</v>
      </c>
      <c r="B76" s="254" t="s">
        <v>1516</v>
      </c>
      <c r="C76" s="254" t="s">
        <v>227</v>
      </c>
      <c r="D76" s="229" t="s">
        <v>186</v>
      </c>
      <c r="E76" s="254" t="s">
        <v>183</v>
      </c>
      <c r="F76" s="229"/>
      <c r="G76" s="229"/>
      <c r="H76" s="256"/>
      <c r="I76" s="227">
        <v>950</v>
      </c>
      <c r="J76" s="227">
        <f>I76-L76</f>
        <v>661.04</v>
      </c>
      <c r="K76" s="308">
        <f>J76/I76*100</f>
        <v>69.583157894736843</v>
      </c>
      <c r="L76" s="227">
        <v>288.95999999999998</v>
      </c>
      <c r="M76" s="302"/>
      <c r="N76" s="228">
        <v>39824</v>
      </c>
      <c r="O76" s="229" t="s">
        <v>1057</v>
      </c>
      <c r="P76" s="256"/>
      <c r="Q76" s="256"/>
      <c r="R76" s="256"/>
      <c r="S76" s="256"/>
      <c r="T76" s="256"/>
      <c r="U76" s="311"/>
      <c r="V76" s="311"/>
      <c r="W76" s="311"/>
      <c r="X76" s="311"/>
      <c r="Y76" s="311"/>
      <c r="Z76" s="311"/>
      <c r="AA76" s="311"/>
      <c r="AB76" s="311"/>
      <c r="AC76" s="311"/>
      <c r="AD76" s="311"/>
      <c r="AE76" s="311"/>
      <c r="AF76" s="311"/>
      <c r="AG76" s="311"/>
      <c r="AH76" s="311"/>
      <c r="AI76" s="311"/>
      <c r="AJ76" s="311"/>
      <c r="AK76" s="311"/>
      <c r="AL76" s="311"/>
      <c r="AM76" s="311"/>
      <c r="AN76" s="311"/>
      <c r="AO76" s="311"/>
      <c r="AP76" s="311"/>
      <c r="AQ76" s="311"/>
      <c r="AR76" s="311"/>
      <c r="AS76" s="311"/>
      <c r="AT76" s="311"/>
      <c r="AU76" s="311"/>
      <c r="AV76" s="311"/>
      <c r="AW76" s="311"/>
      <c r="AX76" s="311"/>
      <c r="AY76" s="311"/>
      <c r="AZ76" s="311"/>
      <c r="BA76" s="311"/>
      <c r="BB76" s="311"/>
      <c r="BC76" s="311"/>
      <c r="BD76" s="311"/>
      <c r="BE76" s="311"/>
      <c r="BF76" s="311"/>
      <c r="BG76" s="311"/>
      <c r="BH76" s="311"/>
      <c r="BI76" s="311"/>
      <c r="BJ76" s="311"/>
      <c r="BK76" s="311"/>
      <c r="BL76" s="311"/>
      <c r="BM76" s="311"/>
      <c r="BN76" s="311"/>
      <c r="BO76" s="311"/>
    </row>
    <row r="77" spans="1:67" ht="63.75" customHeight="1" x14ac:dyDescent="0.25">
      <c r="A77" s="253">
        <v>65</v>
      </c>
      <c r="B77" s="254" t="s">
        <v>1579</v>
      </c>
      <c r="C77" s="254" t="s">
        <v>230</v>
      </c>
      <c r="D77" s="229" t="s">
        <v>186</v>
      </c>
      <c r="E77" s="254" t="s">
        <v>183</v>
      </c>
      <c r="F77" s="256"/>
      <c r="G77" s="229"/>
      <c r="H77" s="296"/>
      <c r="I77" s="227">
        <v>300</v>
      </c>
      <c r="J77" s="227">
        <f>I77-L77</f>
        <v>300</v>
      </c>
      <c r="K77" s="226">
        <f>J77/I77*100</f>
        <v>100</v>
      </c>
      <c r="L77" s="227">
        <v>0</v>
      </c>
      <c r="M77" s="302"/>
      <c r="N77" s="228">
        <v>39824</v>
      </c>
      <c r="O77" s="229" t="s">
        <v>1057</v>
      </c>
      <c r="P77" s="256"/>
      <c r="Q77" s="256"/>
      <c r="R77" s="256"/>
      <c r="S77" s="256"/>
      <c r="T77" s="256"/>
      <c r="U77" s="311"/>
      <c r="V77" s="311"/>
      <c r="W77" s="311"/>
      <c r="X77" s="311"/>
      <c r="Y77" s="311"/>
      <c r="Z77" s="311"/>
      <c r="AA77" s="311"/>
      <c r="AB77" s="311"/>
      <c r="AC77" s="311"/>
      <c r="AD77" s="311"/>
      <c r="AE77" s="311"/>
      <c r="AF77" s="311"/>
      <c r="AG77" s="311"/>
      <c r="AH77" s="311"/>
      <c r="AI77" s="311"/>
      <c r="AJ77" s="311"/>
      <c r="AK77" s="311"/>
      <c r="AL77" s="311"/>
      <c r="AM77" s="311"/>
      <c r="AN77" s="311"/>
      <c r="AO77" s="311"/>
      <c r="AP77" s="311"/>
      <c r="AQ77" s="311"/>
      <c r="AR77" s="311"/>
      <c r="AS77" s="311"/>
      <c r="AT77" s="311"/>
      <c r="AU77" s="311"/>
      <c r="AV77" s="311"/>
      <c r="AW77" s="311"/>
      <c r="AX77" s="311"/>
      <c r="AY77" s="311"/>
      <c r="AZ77" s="311"/>
      <c r="BA77" s="311"/>
      <c r="BB77" s="311"/>
      <c r="BC77" s="311"/>
      <c r="BD77" s="311"/>
      <c r="BE77" s="311"/>
      <c r="BF77" s="311"/>
      <c r="BG77" s="311"/>
      <c r="BH77" s="311"/>
      <c r="BI77" s="311"/>
      <c r="BJ77" s="311"/>
      <c r="BK77" s="311"/>
      <c r="BL77" s="311"/>
      <c r="BM77" s="311"/>
      <c r="BN77" s="311"/>
      <c r="BO77" s="311"/>
    </row>
    <row r="78" spans="1:67" ht="63.75" customHeight="1" x14ac:dyDescent="0.25">
      <c r="A78" s="264">
        <v>66</v>
      </c>
      <c r="B78" s="254" t="s">
        <v>1580</v>
      </c>
      <c r="C78" s="254" t="s">
        <v>1451</v>
      </c>
      <c r="D78" s="229" t="s">
        <v>186</v>
      </c>
      <c r="E78" s="254" t="s">
        <v>183</v>
      </c>
      <c r="F78" s="229" t="s">
        <v>1377</v>
      </c>
      <c r="G78" s="229"/>
      <c r="H78" s="256"/>
      <c r="I78" s="227">
        <v>2000</v>
      </c>
      <c r="J78" s="227">
        <f t="shared" si="9"/>
        <v>1391.23</v>
      </c>
      <c r="K78" s="308">
        <f t="shared" si="10"/>
        <v>69.561499999999995</v>
      </c>
      <c r="L78" s="227">
        <v>608.77</v>
      </c>
      <c r="M78" s="302"/>
      <c r="N78" s="228">
        <v>39003</v>
      </c>
      <c r="O78" s="229" t="s">
        <v>1386</v>
      </c>
      <c r="P78" s="256"/>
      <c r="Q78" s="229"/>
      <c r="R78" s="256"/>
      <c r="S78" s="256"/>
      <c r="T78" s="256"/>
      <c r="U78" s="311"/>
      <c r="V78" s="311"/>
      <c r="W78" s="311"/>
      <c r="X78" s="311"/>
      <c r="Y78" s="311"/>
      <c r="Z78" s="311"/>
      <c r="AA78" s="311"/>
      <c r="AB78" s="311"/>
      <c r="AC78" s="311"/>
      <c r="AD78" s="311"/>
      <c r="AE78" s="311"/>
      <c r="AF78" s="311"/>
      <c r="AG78" s="311"/>
      <c r="AH78" s="311"/>
      <c r="AI78" s="311"/>
      <c r="AJ78" s="311"/>
      <c r="AK78" s="311"/>
      <c r="AL78" s="311"/>
      <c r="AM78" s="311"/>
      <c r="AN78" s="311"/>
      <c r="AO78" s="311"/>
      <c r="AP78" s="311"/>
      <c r="AQ78" s="311"/>
      <c r="AR78" s="311"/>
      <c r="AS78" s="311"/>
      <c r="AT78" s="311"/>
      <c r="AU78" s="311"/>
      <c r="AV78" s="311"/>
      <c r="AW78" s="311"/>
      <c r="AX78" s="311"/>
      <c r="AY78" s="311"/>
      <c r="AZ78" s="311"/>
      <c r="BA78" s="311"/>
      <c r="BB78" s="311"/>
      <c r="BC78" s="311"/>
      <c r="BD78" s="311"/>
      <c r="BE78" s="311"/>
      <c r="BF78" s="311"/>
      <c r="BG78" s="311"/>
      <c r="BH78" s="311"/>
      <c r="BI78" s="311"/>
      <c r="BJ78" s="311"/>
      <c r="BK78" s="311"/>
      <c r="BL78" s="311"/>
      <c r="BM78" s="311"/>
      <c r="BN78" s="311"/>
      <c r="BO78" s="311"/>
    </row>
    <row r="79" spans="1:67" ht="63.75" customHeight="1" x14ac:dyDescent="0.25">
      <c r="A79" s="253">
        <v>67</v>
      </c>
      <c r="B79" s="254" t="s">
        <v>1581</v>
      </c>
      <c r="C79" s="254" t="s">
        <v>1452</v>
      </c>
      <c r="D79" s="229"/>
      <c r="E79" s="254"/>
      <c r="F79" s="229"/>
      <c r="G79" s="229"/>
      <c r="H79" s="256"/>
      <c r="I79" s="227">
        <v>2000</v>
      </c>
      <c r="J79" s="227">
        <f t="shared" si="9"/>
        <v>1391.67</v>
      </c>
      <c r="K79" s="308">
        <f t="shared" si="10"/>
        <v>69.583500000000001</v>
      </c>
      <c r="L79" s="227">
        <v>608.33000000000004</v>
      </c>
      <c r="M79" s="302"/>
      <c r="N79" s="228"/>
      <c r="O79" s="229"/>
      <c r="P79" s="267"/>
      <c r="Q79" s="229"/>
      <c r="R79" s="256"/>
      <c r="S79" s="256"/>
      <c r="T79" s="256"/>
      <c r="U79" s="311"/>
      <c r="V79" s="311"/>
      <c r="W79" s="311"/>
      <c r="X79" s="311"/>
      <c r="Y79" s="311"/>
      <c r="Z79" s="311"/>
      <c r="AA79" s="311"/>
      <c r="AB79" s="311"/>
      <c r="AC79" s="311"/>
      <c r="AD79" s="311"/>
      <c r="AE79" s="311"/>
      <c r="AF79" s="311"/>
      <c r="AG79" s="311"/>
      <c r="AH79" s="311"/>
      <c r="AI79" s="311"/>
      <c r="AJ79" s="311"/>
      <c r="AK79" s="311"/>
      <c r="AL79" s="311"/>
      <c r="AM79" s="311"/>
      <c r="AN79" s="311"/>
      <c r="AO79" s="311"/>
      <c r="AP79" s="311"/>
      <c r="AQ79" s="311"/>
      <c r="AR79" s="311"/>
      <c r="AS79" s="311"/>
      <c r="AT79" s="311"/>
      <c r="AU79" s="311"/>
      <c r="AV79" s="311"/>
      <c r="AW79" s="311"/>
      <c r="AX79" s="311"/>
      <c r="AY79" s="311"/>
      <c r="AZ79" s="311"/>
      <c r="BA79" s="311"/>
      <c r="BB79" s="311"/>
      <c r="BC79" s="311"/>
      <c r="BD79" s="311"/>
      <c r="BE79" s="311"/>
      <c r="BF79" s="311"/>
      <c r="BG79" s="311"/>
      <c r="BH79" s="311"/>
      <c r="BI79" s="311"/>
      <c r="BJ79" s="311"/>
      <c r="BK79" s="311"/>
      <c r="BL79" s="311"/>
      <c r="BM79" s="311"/>
      <c r="BN79" s="311"/>
      <c r="BO79" s="311"/>
    </row>
    <row r="80" spans="1:67" ht="63.75" x14ac:dyDescent="0.25">
      <c r="A80" s="253">
        <v>68</v>
      </c>
      <c r="B80" s="254" t="s">
        <v>1582</v>
      </c>
      <c r="C80" s="254" t="s">
        <v>1394</v>
      </c>
      <c r="D80" s="229" t="s">
        <v>1470</v>
      </c>
      <c r="E80" s="254" t="s">
        <v>183</v>
      </c>
      <c r="F80" s="229" t="s">
        <v>1383</v>
      </c>
      <c r="G80" s="296">
        <v>15</v>
      </c>
      <c r="H80" s="256"/>
      <c r="I80" s="227">
        <v>2000</v>
      </c>
      <c r="J80" s="227">
        <f t="shared" si="9"/>
        <v>927.78</v>
      </c>
      <c r="K80" s="308">
        <f t="shared" si="10"/>
        <v>46.388999999999996</v>
      </c>
      <c r="L80" s="227">
        <v>1072.22</v>
      </c>
      <c r="M80" s="302"/>
      <c r="N80" s="228">
        <f>N74</f>
        <v>39003</v>
      </c>
      <c r="O80" s="229" t="s">
        <v>1387</v>
      </c>
      <c r="P80" s="256"/>
      <c r="Q80" s="256"/>
      <c r="R80" s="256"/>
      <c r="S80" s="256"/>
      <c r="T80" s="256"/>
      <c r="U80" s="311"/>
      <c r="V80" s="311"/>
      <c r="W80" s="311"/>
      <c r="X80" s="311"/>
      <c r="Y80" s="311"/>
      <c r="Z80" s="311"/>
      <c r="AA80" s="311"/>
      <c r="AB80" s="311"/>
      <c r="AC80" s="311"/>
      <c r="AD80" s="311"/>
      <c r="AE80" s="311"/>
      <c r="AF80" s="311"/>
      <c r="AG80" s="311"/>
      <c r="AH80" s="311"/>
      <c r="AI80" s="311"/>
      <c r="AJ80" s="311"/>
      <c r="AK80" s="311"/>
      <c r="AL80" s="311"/>
      <c r="AM80" s="311"/>
      <c r="AN80" s="311"/>
      <c r="AO80" s="311"/>
      <c r="AP80" s="311"/>
      <c r="AQ80" s="311"/>
      <c r="AR80" s="311"/>
      <c r="AS80" s="311"/>
      <c r="AT80" s="311"/>
      <c r="AU80" s="311"/>
      <c r="AV80" s="311"/>
      <c r="AW80" s="311"/>
      <c r="AX80" s="311"/>
      <c r="AY80" s="311"/>
      <c r="AZ80" s="311"/>
      <c r="BA80" s="311"/>
      <c r="BB80" s="311"/>
      <c r="BC80" s="311"/>
      <c r="BD80" s="311"/>
      <c r="BE80" s="311"/>
      <c r="BF80" s="311"/>
      <c r="BG80" s="311"/>
      <c r="BH80" s="311"/>
      <c r="BI80" s="311"/>
      <c r="BJ80" s="311"/>
      <c r="BK80" s="311"/>
      <c r="BL80" s="311"/>
      <c r="BM80" s="311"/>
      <c r="BN80" s="311"/>
      <c r="BO80" s="311"/>
    </row>
    <row r="81" spans="1:67" ht="63.75" x14ac:dyDescent="0.25">
      <c r="A81" s="264">
        <v>69</v>
      </c>
      <c r="B81" s="254" t="s">
        <v>1583</v>
      </c>
      <c r="C81" s="254" t="s">
        <v>224</v>
      </c>
      <c r="D81" s="229" t="s">
        <v>186</v>
      </c>
      <c r="E81" s="254" t="s">
        <v>183</v>
      </c>
      <c r="F81" s="320"/>
      <c r="G81" s="229"/>
      <c r="H81" s="256"/>
      <c r="I81" s="227">
        <v>1000</v>
      </c>
      <c r="J81" s="227">
        <f t="shared" si="9"/>
        <v>463.89</v>
      </c>
      <c r="K81" s="308">
        <f t="shared" si="10"/>
        <v>46.388999999999996</v>
      </c>
      <c r="L81" s="227">
        <v>536.11</v>
      </c>
      <c r="M81" s="302"/>
      <c r="N81" s="228">
        <v>39824</v>
      </c>
      <c r="O81" s="229" t="s">
        <v>1057</v>
      </c>
      <c r="P81" s="256"/>
      <c r="Q81" s="256"/>
      <c r="R81" s="256"/>
      <c r="S81" s="256"/>
      <c r="T81" s="256"/>
      <c r="U81" s="311"/>
      <c r="V81" s="311"/>
      <c r="W81" s="311"/>
      <c r="X81" s="311"/>
      <c r="Y81" s="311"/>
      <c r="Z81" s="311"/>
      <c r="AA81" s="311"/>
      <c r="AB81" s="311"/>
      <c r="AC81" s="311"/>
      <c r="AD81" s="311"/>
      <c r="AE81" s="311"/>
      <c r="AF81" s="311"/>
      <c r="AG81" s="311"/>
      <c r="AH81" s="311"/>
      <c r="AI81" s="311"/>
      <c r="AJ81" s="311"/>
      <c r="AK81" s="311"/>
      <c r="AL81" s="311"/>
      <c r="AM81" s="311"/>
      <c r="AN81" s="311"/>
      <c r="AO81" s="311"/>
      <c r="AP81" s="311"/>
      <c r="AQ81" s="311"/>
      <c r="AR81" s="311"/>
      <c r="AS81" s="311"/>
      <c r="AT81" s="311"/>
      <c r="AU81" s="311"/>
      <c r="AV81" s="311"/>
      <c r="AW81" s="311"/>
      <c r="AX81" s="311"/>
      <c r="AY81" s="311"/>
      <c r="AZ81" s="311"/>
      <c r="BA81" s="311"/>
      <c r="BB81" s="311"/>
      <c r="BC81" s="311"/>
      <c r="BD81" s="311"/>
      <c r="BE81" s="311"/>
      <c r="BF81" s="311"/>
      <c r="BG81" s="311"/>
      <c r="BH81" s="311"/>
      <c r="BI81" s="311"/>
      <c r="BJ81" s="311"/>
      <c r="BK81" s="311"/>
      <c r="BL81" s="311"/>
      <c r="BM81" s="311"/>
      <c r="BN81" s="311"/>
      <c r="BO81" s="311"/>
    </row>
    <row r="82" spans="1:67" ht="76.5" x14ac:dyDescent="0.25">
      <c r="A82" s="253">
        <v>70</v>
      </c>
      <c r="B82" s="254" t="s">
        <v>1584</v>
      </c>
      <c r="C82" s="254" t="s">
        <v>1395</v>
      </c>
      <c r="D82" s="254" t="s">
        <v>187</v>
      </c>
      <c r="E82" s="254" t="s">
        <v>183</v>
      </c>
      <c r="F82" s="229" t="s">
        <v>244</v>
      </c>
      <c r="G82" s="229">
        <v>7.3</v>
      </c>
      <c r="H82" s="256"/>
      <c r="I82" s="227">
        <v>3000</v>
      </c>
      <c r="J82" s="227">
        <f t="shared" si="9"/>
        <v>2087.5</v>
      </c>
      <c r="K82" s="308">
        <f t="shared" si="10"/>
        <v>69.583333333333329</v>
      </c>
      <c r="L82" s="227">
        <v>912.5</v>
      </c>
      <c r="M82" s="302"/>
      <c r="N82" s="228">
        <v>39003</v>
      </c>
      <c r="O82" s="229" t="s">
        <v>1109</v>
      </c>
      <c r="P82" s="256"/>
      <c r="Q82" s="256"/>
      <c r="R82" s="256"/>
      <c r="S82" s="256"/>
      <c r="T82" s="256"/>
      <c r="U82" s="311"/>
      <c r="V82" s="311"/>
      <c r="W82" s="311"/>
      <c r="X82" s="311"/>
      <c r="Y82" s="311"/>
      <c r="Z82" s="311"/>
      <c r="AA82" s="311"/>
      <c r="AB82" s="311"/>
      <c r="AC82" s="311"/>
      <c r="AD82" s="311"/>
      <c r="AE82" s="311"/>
      <c r="AF82" s="311"/>
      <c r="AG82" s="311"/>
      <c r="AH82" s="311"/>
      <c r="AI82" s="311"/>
      <c r="AJ82" s="311"/>
      <c r="AK82" s="311"/>
      <c r="AL82" s="311"/>
      <c r="AM82" s="311"/>
      <c r="AN82" s="311"/>
      <c r="AO82" s="311"/>
      <c r="AP82" s="311"/>
      <c r="AQ82" s="311"/>
      <c r="AR82" s="311"/>
      <c r="AS82" s="311"/>
      <c r="AT82" s="311"/>
      <c r="AU82" s="311"/>
      <c r="AV82" s="311"/>
      <c r="AW82" s="311"/>
      <c r="AX82" s="311"/>
      <c r="AY82" s="311"/>
      <c r="AZ82" s="311"/>
      <c r="BA82" s="311"/>
      <c r="BB82" s="311"/>
      <c r="BC82" s="311"/>
      <c r="BD82" s="311"/>
      <c r="BE82" s="311"/>
      <c r="BF82" s="311"/>
      <c r="BG82" s="311"/>
      <c r="BH82" s="311"/>
      <c r="BI82" s="311"/>
      <c r="BJ82" s="311"/>
      <c r="BK82" s="311"/>
      <c r="BL82" s="311"/>
      <c r="BM82" s="311"/>
      <c r="BN82" s="311"/>
      <c r="BO82" s="311"/>
    </row>
    <row r="83" spans="1:67" ht="76.5" x14ac:dyDescent="0.25">
      <c r="A83" s="253">
        <v>71</v>
      </c>
      <c r="B83" s="254" t="s">
        <v>1585</v>
      </c>
      <c r="C83" s="254" t="s">
        <v>1396</v>
      </c>
      <c r="D83" s="254" t="s">
        <v>188</v>
      </c>
      <c r="E83" s="254" t="s">
        <v>183</v>
      </c>
      <c r="F83" s="229" t="s">
        <v>245</v>
      </c>
      <c r="G83" s="229">
        <v>1.3</v>
      </c>
      <c r="H83" s="256"/>
      <c r="I83" s="227">
        <v>447000</v>
      </c>
      <c r="J83" s="227">
        <f t="shared" si="9"/>
        <v>67050</v>
      </c>
      <c r="K83" s="308">
        <f t="shared" si="10"/>
        <v>15</v>
      </c>
      <c r="L83" s="227">
        <v>379950</v>
      </c>
      <c r="M83" s="302"/>
      <c r="N83" s="228">
        <v>39003</v>
      </c>
      <c r="O83" s="229" t="s">
        <v>1107</v>
      </c>
      <c r="P83" s="256"/>
      <c r="Q83" s="256"/>
      <c r="R83" s="256"/>
      <c r="S83" s="256"/>
      <c r="T83" s="256"/>
      <c r="U83" s="311"/>
      <c r="V83" s="311"/>
      <c r="W83" s="311"/>
      <c r="X83" s="311"/>
      <c r="Y83" s="311"/>
      <c r="Z83" s="311"/>
      <c r="AA83" s="311"/>
      <c r="AB83" s="311"/>
      <c r="AC83" s="311"/>
      <c r="AD83" s="311"/>
      <c r="AE83" s="311"/>
      <c r="AF83" s="311"/>
      <c r="AG83" s="311"/>
      <c r="AH83" s="311"/>
      <c r="AI83" s="311"/>
      <c r="AJ83" s="311"/>
      <c r="AK83" s="311"/>
      <c r="AL83" s="311"/>
      <c r="AM83" s="311"/>
      <c r="AN83" s="311"/>
      <c r="AO83" s="311"/>
      <c r="AP83" s="311"/>
      <c r="AQ83" s="311"/>
      <c r="AR83" s="311"/>
      <c r="AS83" s="311"/>
      <c r="AT83" s="311"/>
      <c r="AU83" s="311"/>
      <c r="AV83" s="311"/>
      <c r="AW83" s="311"/>
      <c r="AX83" s="311"/>
      <c r="AY83" s="311"/>
      <c r="AZ83" s="311"/>
      <c r="BA83" s="311"/>
      <c r="BB83" s="311"/>
      <c r="BC83" s="311"/>
      <c r="BD83" s="311"/>
      <c r="BE83" s="311"/>
      <c r="BF83" s="311"/>
      <c r="BG83" s="311"/>
      <c r="BH83" s="311"/>
      <c r="BI83" s="311"/>
      <c r="BJ83" s="311"/>
      <c r="BK83" s="311"/>
      <c r="BL83" s="311"/>
      <c r="BM83" s="311"/>
      <c r="BN83" s="311"/>
      <c r="BO83" s="311"/>
    </row>
    <row r="84" spans="1:67" ht="76.5" x14ac:dyDescent="0.25">
      <c r="A84" s="264">
        <v>72</v>
      </c>
      <c r="B84" s="254" t="s">
        <v>1586</v>
      </c>
      <c r="C84" s="254" t="s">
        <v>1397</v>
      </c>
      <c r="D84" s="254" t="s">
        <v>189</v>
      </c>
      <c r="E84" s="254" t="s">
        <v>183</v>
      </c>
      <c r="F84" s="229" t="s">
        <v>246</v>
      </c>
      <c r="G84" s="296">
        <v>7.5</v>
      </c>
      <c r="H84" s="256"/>
      <c r="I84" s="227">
        <v>3000</v>
      </c>
      <c r="J84" s="227">
        <f t="shared" si="9"/>
        <v>2087.5</v>
      </c>
      <c r="K84" s="308">
        <f t="shared" si="10"/>
        <v>69.583333333333329</v>
      </c>
      <c r="L84" s="227">
        <v>912.5</v>
      </c>
      <c r="M84" s="302"/>
      <c r="N84" s="228">
        <v>39003</v>
      </c>
      <c r="O84" s="229" t="s">
        <v>1111</v>
      </c>
      <c r="P84" s="256"/>
      <c r="Q84" s="256"/>
      <c r="R84" s="256"/>
      <c r="S84" s="256"/>
      <c r="T84" s="256"/>
      <c r="U84" s="311"/>
      <c r="V84" s="311"/>
      <c r="W84" s="311"/>
      <c r="X84" s="311"/>
      <c r="Y84" s="311"/>
      <c r="Z84" s="311"/>
      <c r="AA84" s="311"/>
      <c r="AB84" s="311"/>
      <c r="AC84" s="311"/>
      <c r="AD84" s="311"/>
      <c r="AE84" s="311"/>
      <c r="AF84" s="311"/>
      <c r="AG84" s="311"/>
      <c r="AH84" s="311"/>
      <c r="AI84" s="311"/>
      <c r="AJ84" s="311"/>
      <c r="AK84" s="311"/>
      <c r="AL84" s="311"/>
      <c r="AM84" s="311"/>
      <c r="AN84" s="311"/>
      <c r="AO84" s="311"/>
      <c r="AP84" s="311"/>
      <c r="AQ84" s="311"/>
      <c r="AR84" s="311"/>
      <c r="AS84" s="311"/>
      <c r="AT84" s="311"/>
      <c r="AU84" s="311"/>
      <c r="AV84" s="311"/>
      <c r="AW84" s="311"/>
      <c r="AX84" s="311"/>
      <c r="AY84" s="311"/>
      <c r="AZ84" s="311"/>
      <c r="BA84" s="311"/>
      <c r="BB84" s="311"/>
      <c r="BC84" s="311"/>
      <c r="BD84" s="311"/>
      <c r="BE84" s="311"/>
      <c r="BF84" s="311"/>
      <c r="BG84" s="311"/>
      <c r="BH84" s="311"/>
      <c r="BI84" s="311"/>
      <c r="BJ84" s="311"/>
      <c r="BK84" s="311"/>
      <c r="BL84" s="311"/>
      <c r="BM84" s="311"/>
      <c r="BN84" s="311"/>
      <c r="BO84" s="311"/>
    </row>
    <row r="85" spans="1:67" ht="76.5" x14ac:dyDescent="0.25">
      <c r="A85" s="253">
        <v>73</v>
      </c>
      <c r="B85" s="254" t="s">
        <v>1587</v>
      </c>
      <c r="C85" s="254" t="s">
        <v>1672</v>
      </c>
      <c r="D85" s="254" t="s">
        <v>1398</v>
      </c>
      <c r="E85" s="254" t="s">
        <v>183</v>
      </c>
      <c r="F85" s="229" t="s">
        <v>247</v>
      </c>
      <c r="G85" s="229">
        <v>10.3</v>
      </c>
      <c r="H85" s="256"/>
      <c r="I85" s="227">
        <v>3000</v>
      </c>
      <c r="J85" s="227">
        <f t="shared" si="9"/>
        <v>2087.5</v>
      </c>
      <c r="K85" s="308">
        <f t="shared" si="10"/>
        <v>69.583333333333329</v>
      </c>
      <c r="L85" s="227">
        <v>912.5</v>
      </c>
      <c r="M85" s="302"/>
      <c r="N85" s="228">
        <v>39003</v>
      </c>
      <c r="O85" s="229" t="s">
        <v>1105</v>
      </c>
      <c r="P85" s="256"/>
      <c r="Q85" s="256"/>
      <c r="R85" s="256"/>
      <c r="S85" s="256"/>
      <c r="T85" s="256"/>
      <c r="U85" s="311"/>
      <c r="V85" s="311"/>
      <c r="W85" s="311"/>
      <c r="X85" s="311"/>
      <c r="Y85" s="311"/>
      <c r="Z85" s="311"/>
      <c r="AA85" s="311"/>
      <c r="AB85" s="311"/>
      <c r="AC85" s="311"/>
      <c r="AD85" s="311"/>
      <c r="AE85" s="311"/>
      <c r="AF85" s="311"/>
      <c r="AG85" s="311"/>
      <c r="AH85" s="311"/>
      <c r="AI85" s="311"/>
      <c r="AJ85" s="311"/>
      <c r="AK85" s="311"/>
      <c r="AL85" s="311"/>
      <c r="AM85" s="311"/>
      <c r="AN85" s="311"/>
      <c r="AO85" s="311"/>
      <c r="AP85" s="311"/>
      <c r="AQ85" s="311"/>
      <c r="AR85" s="311"/>
      <c r="AS85" s="311"/>
      <c r="AT85" s="311"/>
      <c r="AU85" s="311"/>
      <c r="AV85" s="311"/>
      <c r="AW85" s="311"/>
      <c r="AX85" s="311"/>
      <c r="AY85" s="311"/>
      <c r="AZ85" s="311"/>
      <c r="BA85" s="311"/>
      <c r="BB85" s="311"/>
      <c r="BC85" s="311"/>
      <c r="BD85" s="311"/>
      <c r="BE85" s="311"/>
      <c r="BF85" s="311"/>
      <c r="BG85" s="311"/>
      <c r="BH85" s="311"/>
      <c r="BI85" s="311"/>
      <c r="BJ85" s="311"/>
      <c r="BK85" s="311"/>
      <c r="BL85" s="311"/>
      <c r="BM85" s="311"/>
      <c r="BN85" s="311"/>
      <c r="BO85" s="311"/>
    </row>
    <row r="86" spans="1:67" ht="102" x14ac:dyDescent="0.25">
      <c r="A86" s="253">
        <v>74</v>
      </c>
      <c r="B86" s="254" t="s">
        <v>1517</v>
      </c>
      <c r="C86" s="254" t="s">
        <v>1399</v>
      </c>
      <c r="D86" s="254" t="s">
        <v>1398</v>
      </c>
      <c r="E86" s="254" t="s">
        <v>183</v>
      </c>
      <c r="F86" s="253" t="s">
        <v>1353</v>
      </c>
      <c r="G86" s="229"/>
      <c r="H86" s="256" t="s">
        <v>208</v>
      </c>
      <c r="I86" s="227">
        <v>0.1</v>
      </c>
      <c r="J86" s="225">
        <f>I86-L86</f>
        <v>0.1</v>
      </c>
      <c r="K86" s="226">
        <f>J86/I86*100</f>
        <v>100</v>
      </c>
      <c r="L86" s="225">
        <v>0</v>
      </c>
      <c r="M86" s="302"/>
      <c r="N86" s="228">
        <v>39003</v>
      </c>
      <c r="O86" s="229" t="s">
        <v>1104</v>
      </c>
      <c r="P86" s="256"/>
      <c r="Q86" s="256"/>
      <c r="R86" s="256"/>
      <c r="S86" s="256"/>
      <c r="T86" s="256"/>
      <c r="U86" s="311"/>
      <c r="V86" s="311"/>
      <c r="W86" s="311"/>
      <c r="X86" s="311"/>
      <c r="Y86" s="311"/>
      <c r="Z86" s="311"/>
      <c r="AA86" s="311"/>
      <c r="AB86" s="311"/>
      <c r="AC86" s="311"/>
      <c r="AD86" s="311"/>
      <c r="AE86" s="311"/>
      <c r="AF86" s="311"/>
      <c r="AG86" s="311"/>
      <c r="AH86" s="311"/>
      <c r="AI86" s="311"/>
      <c r="AJ86" s="311"/>
      <c r="AK86" s="311"/>
      <c r="AL86" s="311"/>
      <c r="AM86" s="311"/>
      <c r="AN86" s="311"/>
      <c r="AO86" s="311"/>
      <c r="AP86" s="311"/>
      <c r="AQ86" s="311"/>
      <c r="AR86" s="311"/>
      <c r="AS86" s="311"/>
      <c r="AT86" s="311"/>
      <c r="AU86" s="311"/>
      <c r="AV86" s="311"/>
      <c r="AW86" s="311"/>
      <c r="AX86" s="311"/>
      <c r="AY86" s="311"/>
      <c r="AZ86" s="311"/>
      <c r="BA86" s="311"/>
      <c r="BB86" s="311"/>
      <c r="BC86" s="311"/>
      <c r="BD86" s="311"/>
      <c r="BE86" s="311"/>
      <c r="BF86" s="311"/>
      <c r="BG86" s="311"/>
      <c r="BH86" s="311"/>
      <c r="BI86" s="311"/>
      <c r="BJ86" s="311"/>
      <c r="BK86" s="311"/>
      <c r="BL86" s="311"/>
      <c r="BM86" s="311"/>
      <c r="BN86" s="311"/>
      <c r="BO86" s="311"/>
    </row>
    <row r="87" spans="1:67" ht="74.25" customHeight="1" x14ac:dyDescent="0.25">
      <c r="A87" s="264">
        <v>75</v>
      </c>
      <c r="B87" s="254" t="s">
        <v>1588</v>
      </c>
      <c r="C87" s="254" t="s">
        <v>1400</v>
      </c>
      <c r="D87" s="254" t="s">
        <v>1398</v>
      </c>
      <c r="E87" s="254" t="s">
        <v>183</v>
      </c>
      <c r="F87" s="229" t="s">
        <v>1381</v>
      </c>
      <c r="G87" s="296">
        <v>12</v>
      </c>
      <c r="H87" s="256"/>
      <c r="I87" s="225">
        <v>8000</v>
      </c>
      <c r="J87" s="225">
        <f>I87-L87</f>
        <v>4453.7700000000004</v>
      </c>
      <c r="K87" s="226">
        <f>J87/I87*100</f>
        <v>55.672125000000008</v>
      </c>
      <c r="L87" s="225">
        <v>3546.23</v>
      </c>
      <c r="M87" s="302"/>
      <c r="N87" s="228">
        <v>39003</v>
      </c>
      <c r="O87" s="229" t="s">
        <v>1389</v>
      </c>
      <c r="P87" s="256"/>
      <c r="Q87" s="256"/>
      <c r="R87" s="256"/>
      <c r="S87" s="256"/>
      <c r="T87" s="256"/>
      <c r="U87" s="311"/>
      <c r="V87" s="311"/>
      <c r="W87" s="311"/>
      <c r="X87" s="311"/>
      <c r="Y87" s="311"/>
      <c r="Z87" s="311"/>
      <c r="AA87" s="311"/>
      <c r="AB87" s="311"/>
      <c r="AC87" s="311"/>
      <c r="AD87" s="311"/>
      <c r="AE87" s="311"/>
      <c r="AF87" s="311"/>
      <c r="AG87" s="311"/>
      <c r="AH87" s="311"/>
      <c r="AI87" s="311"/>
      <c r="AJ87" s="311"/>
      <c r="AK87" s="311"/>
      <c r="AL87" s="311"/>
      <c r="AM87" s="311"/>
      <c r="AN87" s="311"/>
      <c r="AO87" s="311"/>
      <c r="AP87" s="311"/>
      <c r="AQ87" s="311"/>
      <c r="AR87" s="311"/>
      <c r="AS87" s="311"/>
      <c r="AT87" s="311"/>
      <c r="AU87" s="311"/>
      <c r="AV87" s="311"/>
      <c r="AW87" s="311"/>
      <c r="AX87" s="311"/>
      <c r="AY87" s="311"/>
      <c r="AZ87" s="311"/>
      <c r="BA87" s="311"/>
      <c r="BB87" s="311"/>
      <c r="BC87" s="311"/>
      <c r="BD87" s="311"/>
      <c r="BE87" s="311"/>
      <c r="BF87" s="311"/>
      <c r="BG87" s="311"/>
      <c r="BH87" s="311"/>
      <c r="BI87" s="311"/>
      <c r="BJ87" s="311"/>
      <c r="BK87" s="311"/>
      <c r="BL87" s="311"/>
      <c r="BM87" s="311"/>
      <c r="BN87" s="311"/>
      <c r="BO87" s="311"/>
    </row>
    <row r="88" spans="1:67" ht="66" customHeight="1" x14ac:dyDescent="0.25">
      <c r="A88" s="253">
        <v>76</v>
      </c>
      <c r="B88" s="254" t="s">
        <v>1589</v>
      </c>
      <c r="C88" s="254" t="s">
        <v>1453</v>
      </c>
      <c r="D88" s="254" t="s">
        <v>1398</v>
      </c>
      <c r="E88" s="254" t="s">
        <v>183</v>
      </c>
      <c r="F88" s="229" t="s">
        <v>1375</v>
      </c>
      <c r="G88" s="229">
        <v>64</v>
      </c>
      <c r="H88" s="256"/>
      <c r="I88" s="225">
        <v>6000</v>
      </c>
      <c r="J88" s="225">
        <f>I88-L88</f>
        <v>3340</v>
      </c>
      <c r="K88" s="226">
        <f>J88/I88*100</f>
        <v>55.666666666666664</v>
      </c>
      <c r="L88" s="225">
        <v>2660</v>
      </c>
      <c r="M88" s="302"/>
      <c r="N88" s="228">
        <v>39003</v>
      </c>
      <c r="O88" s="229" t="s">
        <v>1379</v>
      </c>
      <c r="P88" s="256"/>
      <c r="Q88" s="256"/>
      <c r="R88" s="256"/>
      <c r="S88" s="256"/>
      <c r="T88" s="256"/>
      <c r="U88" s="311"/>
      <c r="V88" s="311"/>
      <c r="W88" s="311"/>
      <c r="X88" s="311"/>
      <c r="Y88" s="311"/>
      <c r="Z88" s="311"/>
      <c r="AA88" s="311"/>
      <c r="AB88" s="311"/>
      <c r="AC88" s="311"/>
      <c r="AD88" s="311"/>
      <c r="AE88" s="311"/>
      <c r="AF88" s="311"/>
      <c r="AG88" s="311"/>
      <c r="AH88" s="311"/>
      <c r="AI88" s="311"/>
      <c r="AJ88" s="311"/>
      <c r="AK88" s="311"/>
      <c r="AL88" s="311"/>
      <c r="AM88" s="311"/>
      <c r="AN88" s="311"/>
      <c r="AO88" s="311"/>
      <c r="AP88" s="311"/>
      <c r="AQ88" s="311"/>
      <c r="AR88" s="311"/>
      <c r="AS88" s="311"/>
      <c r="AT88" s="311"/>
      <c r="AU88" s="311"/>
      <c r="AV88" s="311"/>
      <c r="AW88" s="311"/>
      <c r="AX88" s="311"/>
      <c r="AY88" s="311"/>
      <c r="AZ88" s="311"/>
      <c r="BA88" s="311"/>
      <c r="BB88" s="311"/>
      <c r="BC88" s="311"/>
      <c r="BD88" s="311"/>
      <c r="BE88" s="311"/>
      <c r="BF88" s="311"/>
      <c r="BG88" s="311"/>
      <c r="BH88" s="311"/>
      <c r="BI88" s="311"/>
      <c r="BJ88" s="311"/>
      <c r="BK88" s="311"/>
      <c r="BL88" s="311"/>
      <c r="BM88" s="311"/>
      <c r="BN88" s="311"/>
      <c r="BO88" s="311"/>
    </row>
    <row r="89" spans="1:67" ht="66.75" customHeight="1" x14ac:dyDescent="0.25">
      <c r="A89" s="253">
        <v>77</v>
      </c>
      <c r="B89" s="254" t="s">
        <v>1590</v>
      </c>
      <c r="C89" s="254" t="s">
        <v>223</v>
      </c>
      <c r="D89" s="254" t="s">
        <v>185</v>
      </c>
      <c r="E89" s="254" t="s">
        <v>183</v>
      </c>
      <c r="F89" s="229"/>
      <c r="G89" s="229"/>
      <c r="H89" s="256"/>
      <c r="I89" s="227">
        <v>2000</v>
      </c>
      <c r="J89" s="227">
        <f>I89-L89</f>
        <v>1113.77</v>
      </c>
      <c r="K89" s="308">
        <f>J89/I89*100</f>
        <v>55.688499999999998</v>
      </c>
      <c r="L89" s="227">
        <v>886.23</v>
      </c>
      <c r="M89" s="302"/>
      <c r="N89" s="228">
        <v>39003</v>
      </c>
      <c r="O89" s="229" t="s">
        <v>98</v>
      </c>
      <c r="P89" s="256"/>
      <c r="Q89" s="256"/>
      <c r="R89" s="256"/>
      <c r="S89" s="256"/>
      <c r="T89" s="256"/>
      <c r="U89" s="311"/>
      <c r="V89" s="311"/>
      <c r="W89" s="311"/>
      <c r="X89" s="311"/>
      <c r="Y89" s="311"/>
      <c r="Z89" s="311"/>
      <c r="AA89" s="311"/>
      <c r="AB89" s="311"/>
      <c r="AC89" s="311"/>
      <c r="AD89" s="311"/>
      <c r="AE89" s="311"/>
      <c r="AF89" s="311"/>
      <c r="AG89" s="311"/>
      <c r="AH89" s="311"/>
      <c r="AI89" s="311"/>
      <c r="AJ89" s="311"/>
      <c r="AK89" s="311"/>
      <c r="AL89" s="311"/>
      <c r="AM89" s="311"/>
      <c r="AN89" s="311"/>
      <c r="AO89" s="311"/>
      <c r="AP89" s="311"/>
      <c r="AQ89" s="311"/>
      <c r="AR89" s="311"/>
      <c r="AS89" s="311"/>
      <c r="AT89" s="311"/>
      <c r="AU89" s="311"/>
      <c r="AV89" s="311"/>
      <c r="AW89" s="311"/>
      <c r="AX89" s="311"/>
      <c r="AY89" s="311"/>
      <c r="AZ89" s="311"/>
      <c r="BA89" s="311"/>
      <c r="BB89" s="311"/>
      <c r="BC89" s="311"/>
      <c r="BD89" s="311"/>
      <c r="BE89" s="311"/>
      <c r="BF89" s="311"/>
      <c r="BG89" s="311"/>
      <c r="BH89" s="311"/>
      <c r="BI89" s="311"/>
      <c r="BJ89" s="311"/>
      <c r="BK89" s="311"/>
      <c r="BL89" s="311"/>
      <c r="BM89" s="311"/>
      <c r="BN89" s="311"/>
      <c r="BO89" s="311"/>
    </row>
    <row r="90" spans="1:67" ht="63.75" customHeight="1" x14ac:dyDescent="0.25">
      <c r="A90" s="264">
        <v>78</v>
      </c>
      <c r="B90" s="254" t="s">
        <v>1591</v>
      </c>
      <c r="C90" s="254" t="s">
        <v>225</v>
      </c>
      <c r="D90" s="254" t="s">
        <v>185</v>
      </c>
      <c r="E90" s="254" t="s">
        <v>183</v>
      </c>
      <c r="F90" s="229"/>
      <c r="G90" s="229"/>
      <c r="H90" s="256"/>
      <c r="I90" s="227">
        <v>3500</v>
      </c>
      <c r="J90" s="227">
        <f>I90-L90</f>
        <v>3500</v>
      </c>
      <c r="K90" s="308">
        <f>J90/I90*100</f>
        <v>100</v>
      </c>
      <c r="L90" s="227">
        <v>0</v>
      </c>
      <c r="M90" s="302"/>
      <c r="N90" s="228"/>
      <c r="O90" s="229"/>
      <c r="P90" s="256"/>
      <c r="Q90" s="256"/>
      <c r="R90" s="256"/>
      <c r="S90" s="256"/>
      <c r="T90" s="256"/>
      <c r="U90" s="311"/>
      <c r="V90" s="311"/>
      <c r="W90" s="311"/>
      <c r="X90" s="311"/>
      <c r="Y90" s="311"/>
      <c r="Z90" s="311"/>
      <c r="AA90" s="311"/>
      <c r="AB90" s="311"/>
      <c r="AC90" s="311"/>
      <c r="AD90" s="311"/>
      <c r="AE90" s="311"/>
      <c r="AF90" s="311"/>
      <c r="AG90" s="311"/>
      <c r="AH90" s="311"/>
      <c r="AI90" s="311"/>
      <c r="AJ90" s="311"/>
      <c r="AK90" s="311"/>
      <c r="AL90" s="311"/>
      <c r="AM90" s="311"/>
      <c r="AN90" s="311"/>
      <c r="AO90" s="311"/>
      <c r="AP90" s="311"/>
      <c r="AQ90" s="311"/>
      <c r="AR90" s="311"/>
      <c r="AS90" s="311"/>
      <c r="AT90" s="311"/>
      <c r="AU90" s="311"/>
      <c r="AV90" s="311"/>
      <c r="AW90" s="311"/>
      <c r="AX90" s="311"/>
      <c r="AY90" s="311"/>
      <c r="AZ90" s="311"/>
      <c r="BA90" s="311"/>
      <c r="BB90" s="311"/>
      <c r="BC90" s="311"/>
      <c r="BD90" s="311"/>
      <c r="BE90" s="311"/>
      <c r="BF90" s="311"/>
      <c r="BG90" s="311"/>
      <c r="BH90" s="311"/>
      <c r="BI90" s="311"/>
      <c r="BJ90" s="311"/>
      <c r="BK90" s="311"/>
      <c r="BL90" s="311"/>
      <c r="BM90" s="311"/>
      <c r="BN90" s="311"/>
      <c r="BO90" s="311"/>
    </row>
    <row r="91" spans="1:67" ht="66" customHeight="1" x14ac:dyDescent="0.25">
      <c r="A91" s="253">
        <v>79</v>
      </c>
      <c r="B91" s="254" t="s">
        <v>1592</v>
      </c>
      <c r="C91" s="254" t="s">
        <v>1401</v>
      </c>
      <c r="D91" s="254" t="s">
        <v>190</v>
      </c>
      <c r="E91" s="254" t="s">
        <v>183</v>
      </c>
      <c r="F91" s="229" t="s">
        <v>248</v>
      </c>
      <c r="G91" s="312">
        <v>4.75</v>
      </c>
      <c r="H91" s="256"/>
      <c r="I91" s="227">
        <v>3000</v>
      </c>
      <c r="J91" s="227">
        <f t="shared" si="9"/>
        <v>2087.5</v>
      </c>
      <c r="K91" s="308">
        <f t="shared" si="10"/>
        <v>69.583333333333329</v>
      </c>
      <c r="L91" s="227">
        <v>912.5</v>
      </c>
      <c r="M91" s="302"/>
      <c r="N91" s="228">
        <v>39003</v>
      </c>
      <c r="O91" s="229" t="s">
        <v>1113</v>
      </c>
      <c r="P91" s="256"/>
      <c r="Q91" s="256"/>
      <c r="R91" s="256"/>
      <c r="S91" s="256"/>
      <c r="T91" s="256"/>
      <c r="U91" s="311"/>
      <c r="V91" s="311"/>
      <c r="W91" s="311"/>
      <c r="X91" s="311"/>
      <c r="Y91" s="311"/>
      <c r="Z91" s="311"/>
      <c r="AA91" s="311"/>
      <c r="AB91" s="311"/>
      <c r="AC91" s="311"/>
      <c r="AD91" s="311"/>
      <c r="AE91" s="311"/>
      <c r="AF91" s="311"/>
      <c r="AG91" s="311"/>
      <c r="AH91" s="311"/>
      <c r="AI91" s="311"/>
      <c r="AJ91" s="311"/>
      <c r="AK91" s="311"/>
      <c r="AL91" s="311"/>
      <c r="AM91" s="311"/>
      <c r="AN91" s="311"/>
      <c r="AO91" s="311"/>
      <c r="AP91" s="311"/>
      <c r="AQ91" s="311"/>
      <c r="AR91" s="311"/>
      <c r="AS91" s="311"/>
      <c r="AT91" s="311"/>
      <c r="AU91" s="311"/>
      <c r="AV91" s="311"/>
      <c r="AW91" s="311"/>
      <c r="AX91" s="311"/>
      <c r="AY91" s="311"/>
      <c r="AZ91" s="311"/>
      <c r="BA91" s="311"/>
      <c r="BB91" s="311"/>
      <c r="BC91" s="311"/>
      <c r="BD91" s="311"/>
      <c r="BE91" s="311"/>
      <c r="BF91" s="311"/>
      <c r="BG91" s="311"/>
      <c r="BH91" s="311"/>
      <c r="BI91" s="311"/>
      <c r="BJ91" s="311"/>
      <c r="BK91" s="311"/>
      <c r="BL91" s="311"/>
      <c r="BM91" s="311"/>
      <c r="BN91" s="311"/>
      <c r="BO91" s="311"/>
    </row>
    <row r="92" spans="1:67" ht="76.5" x14ac:dyDescent="0.25">
      <c r="A92" s="253">
        <v>80</v>
      </c>
      <c r="B92" s="254" t="s">
        <v>1593</v>
      </c>
      <c r="C92" s="254" t="s">
        <v>1402</v>
      </c>
      <c r="D92" s="254" t="s">
        <v>1403</v>
      </c>
      <c r="E92" s="254" t="s">
        <v>183</v>
      </c>
      <c r="F92" s="229" t="s">
        <v>249</v>
      </c>
      <c r="G92" s="229"/>
      <c r="H92" s="229" t="s">
        <v>1069</v>
      </c>
      <c r="I92" s="227">
        <v>15000</v>
      </c>
      <c r="J92" s="227">
        <f t="shared" si="9"/>
        <v>8350</v>
      </c>
      <c r="K92" s="308">
        <f t="shared" si="10"/>
        <v>55.666666666666664</v>
      </c>
      <c r="L92" s="227">
        <v>6650</v>
      </c>
      <c r="M92" s="302"/>
      <c r="N92" s="228">
        <v>39003</v>
      </c>
      <c r="O92" s="229" t="s">
        <v>1106</v>
      </c>
      <c r="P92" s="256"/>
      <c r="Q92" s="256"/>
      <c r="R92" s="256"/>
      <c r="S92" s="256"/>
      <c r="T92" s="256"/>
      <c r="U92" s="311"/>
      <c r="V92" s="311"/>
      <c r="W92" s="311"/>
      <c r="X92" s="311"/>
      <c r="Y92" s="311"/>
      <c r="Z92" s="311"/>
      <c r="AA92" s="311"/>
      <c r="AB92" s="311"/>
      <c r="AC92" s="311"/>
      <c r="AD92" s="311"/>
      <c r="AE92" s="311"/>
      <c r="AF92" s="311"/>
      <c r="AG92" s="311"/>
      <c r="AH92" s="311"/>
      <c r="AI92" s="311"/>
      <c r="AJ92" s="311"/>
      <c r="AK92" s="311"/>
      <c r="AL92" s="311"/>
      <c r="AM92" s="311"/>
      <c r="AN92" s="311"/>
      <c r="AO92" s="311"/>
      <c r="AP92" s="311"/>
      <c r="AQ92" s="311"/>
      <c r="AR92" s="311"/>
      <c r="AS92" s="311"/>
      <c r="AT92" s="311"/>
      <c r="AU92" s="311"/>
      <c r="AV92" s="311"/>
      <c r="AW92" s="311"/>
      <c r="AX92" s="311"/>
      <c r="AY92" s="311"/>
      <c r="AZ92" s="311"/>
      <c r="BA92" s="311"/>
      <c r="BB92" s="311"/>
      <c r="BC92" s="311"/>
      <c r="BD92" s="311"/>
      <c r="BE92" s="311"/>
      <c r="BF92" s="311"/>
      <c r="BG92" s="311"/>
      <c r="BH92" s="311"/>
      <c r="BI92" s="311"/>
      <c r="BJ92" s="311"/>
      <c r="BK92" s="311"/>
      <c r="BL92" s="311"/>
      <c r="BM92" s="311"/>
      <c r="BN92" s="311"/>
      <c r="BO92" s="311"/>
    </row>
    <row r="93" spans="1:67" ht="71.25" customHeight="1" x14ac:dyDescent="0.25">
      <c r="A93" s="264">
        <v>81</v>
      </c>
      <c r="B93" s="254" t="s">
        <v>1594</v>
      </c>
      <c r="C93" s="254" t="s">
        <v>228</v>
      </c>
      <c r="D93" s="254" t="s">
        <v>191</v>
      </c>
      <c r="E93" s="254" t="s">
        <v>183</v>
      </c>
      <c r="F93" s="229"/>
      <c r="G93" s="304"/>
      <c r="H93" s="253">
        <v>3050</v>
      </c>
      <c r="I93" s="225">
        <v>30000</v>
      </c>
      <c r="J93" s="225">
        <f t="shared" si="9"/>
        <v>20875</v>
      </c>
      <c r="K93" s="226">
        <f t="shared" si="10"/>
        <v>69.583333333333329</v>
      </c>
      <c r="L93" s="227">
        <v>9125</v>
      </c>
      <c r="M93" s="302"/>
      <c r="N93" s="228">
        <v>39003</v>
      </c>
      <c r="O93" s="229" t="s">
        <v>98</v>
      </c>
      <c r="P93" s="256"/>
      <c r="Q93" s="256"/>
      <c r="R93" s="256"/>
      <c r="S93" s="256"/>
      <c r="T93" s="256"/>
      <c r="U93" s="311"/>
      <c r="V93" s="311"/>
      <c r="W93" s="311"/>
      <c r="X93" s="311"/>
      <c r="Y93" s="311"/>
      <c r="Z93" s="311"/>
      <c r="AA93" s="311"/>
      <c r="AB93" s="311"/>
      <c r="AC93" s="311"/>
      <c r="AD93" s="311"/>
      <c r="AE93" s="311"/>
      <c r="AF93" s="311"/>
      <c r="AG93" s="311"/>
      <c r="AH93" s="311"/>
      <c r="AI93" s="311"/>
      <c r="AJ93" s="311"/>
      <c r="AK93" s="311"/>
      <c r="AL93" s="311"/>
      <c r="AM93" s="311"/>
      <c r="AN93" s="311"/>
      <c r="AO93" s="311"/>
      <c r="AP93" s="311"/>
      <c r="AQ93" s="311"/>
      <c r="AR93" s="311"/>
      <c r="AS93" s="311"/>
      <c r="AT93" s="311"/>
      <c r="AU93" s="311"/>
      <c r="AV93" s="311"/>
      <c r="AW93" s="311"/>
      <c r="AX93" s="311"/>
      <c r="AY93" s="311"/>
      <c r="AZ93" s="311"/>
      <c r="BA93" s="311"/>
      <c r="BB93" s="311"/>
      <c r="BC93" s="311"/>
      <c r="BD93" s="311"/>
      <c r="BE93" s="311"/>
      <c r="BF93" s="311"/>
      <c r="BG93" s="311"/>
      <c r="BH93" s="311"/>
      <c r="BI93" s="311"/>
      <c r="BJ93" s="311"/>
      <c r="BK93" s="311"/>
      <c r="BL93" s="311"/>
      <c r="BM93" s="311"/>
      <c r="BN93" s="311"/>
      <c r="BO93" s="311"/>
    </row>
    <row r="94" spans="1:67" ht="66.75" customHeight="1" x14ac:dyDescent="0.25">
      <c r="A94" s="253">
        <v>82</v>
      </c>
      <c r="B94" s="254" t="s">
        <v>1595</v>
      </c>
      <c r="C94" s="254" t="s">
        <v>1454</v>
      </c>
      <c r="D94" s="254" t="s">
        <v>192</v>
      </c>
      <c r="E94" s="254" t="s">
        <v>183</v>
      </c>
      <c r="F94" s="253" t="s">
        <v>1442</v>
      </c>
      <c r="G94" s="229">
        <v>400</v>
      </c>
      <c r="H94" s="253"/>
      <c r="I94" s="227">
        <v>50000</v>
      </c>
      <c r="J94" s="225">
        <f t="shared" si="9"/>
        <v>34791.229999999996</v>
      </c>
      <c r="K94" s="226">
        <f t="shared" si="10"/>
        <v>69.582459999999998</v>
      </c>
      <c r="L94" s="227">
        <v>15208.77</v>
      </c>
      <c r="M94" s="302"/>
      <c r="N94" s="228">
        <v>39003</v>
      </c>
      <c r="O94" s="229" t="s">
        <v>1443</v>
      </c>
      <c r="P94" s="256"/>
      <c r="Q94" s="256"/>
      <c r="R94" s="256"/>
      <c r="S94" s="256"/>
      <c r="T94" s="256"/>
      <c r="U94" s="311"/>
      <c r="V94" s="311"/>
      <c r="W94" s="311"/>
      <c r="X94" s="311"/>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1"/>
      <c r="AV94" s="311"/>
      <c r="AW94" s="311"/>
      <c r="AX94" s="311"/>
      <c r="AY94" s="311"/>
      <c r="AZ94" s="311"/>
      <c r="BA94" s="311"/>
      <c r="BB94" s="311"/>
      <c r="BC94" s="311"/>
      <c r="BD94" s="311"/>
      <c r="BE94" s="311"/>
      <c r="BF94" s="311"/>
      <c r="BG94" s="311"/>
      <c r="BH94" s="311"/>
      <c r="BI94" s="311"/>
      <c r="BJ94" s="311"/>
      <c r="BK94" s="311"/>
      <c r="BL94" s="311"/>
      <c r="BM94" s="311"/>
      <c r="BN94" s="311"/>
      <c r="BO94" s="311"/>
    </row>
    <row r="95" spans="1:67" ht="63.75" x14ac:dyDescent="0.25">
      <c r="A95" s="253">
        <v>83</v>
      </c>
      <c r="B95" s="254" t="s">
        <v>1596</v>
      </c>
      <c r="C95" s="254" t="s">
        <v>1404</v>
      </c>
      <c r="D95" s="254" t="s">
        <v>193</v>
      </c>
      <c r="E95" s="254" t="s">
        <v>183</v>
      </c>
      <c r="F95" s="253" t="s">
        <v>1440</v>
      </c>
      <c r="G95" s="253"/>
      <c r="H95" s="304">
        <v>103000</v>
      </c>
      <c r="I95" s="227">
        <v>79880</v>
      </c>
      <c r="J95" s="225">
        <f t="shared" si="9"/>
        <v>55583.17</v>
      </c>
      <c r="K95" s="226">
        <f t="shared" si="10"/>
        <v>69.583337506259397</v>
      </c>
      <c r="L95" s="227">
        <v>24296.83</v>
      </c>
      <c r="M95" s="302"/>
      <c r="N95" s="228">
        <v>39003</v>
      </c>
      <c r="O95" s="229" t="s">
        <v>1441</v>
      </c>
      <c r="P95" s="256"/>
      <c r="Q95" s="256"/>
      <c r="R95" s="256"/>
      <c r="S95" s="256"/>
      <c r="T95" s="256"/>
      <c r="U95" s="311"/>
      <c r="V95" s="311"/>
      <c r="W95" s="311"/>
      <c r="X95" s="311"/>
      <c r="Y95" s="311"/>
      <c r="Z95" s="311"/>
      <c r="AA95" s="311"/>
      <c r="AB95" s="311"/>
      <c r="AC95" s="311"/>
      <c r="AD95" s="311"/>
      <c r="AE95" s="311"/>
      <c r="AF95" s="311"/>
      <c r="AG95" s="311"/>
      <c r="AH95" s="311"/>
      <c r="AI95" s="311"/>
      <c r="AJ95" s="311"/>
      <c r="AK95" s="311"/>
      <c r="AL95" s="311"/>
      <c r="AM95" s="311"/>
      <c r="AN95" s="311"/>
      <c r="AO95" s="311"/>
      <c r="AP95" s="311"/>
      <c r="AQ95" s="311"/>
      <c r="AR95" s="311"/>
      <c r="AS95" s="311"/>
      <c r="AT95" s="311"/>
      <c r="AU95" s="311"/>
      <c r="AV95" s="311"/>
      <c r="AW95" s="311"/>
      <c r="AX95" s="311"/>
      <c r="AY95" s="311"/>
      <c r="AZ95" s="311"/>
      <c r="BA95" s="311"/>
      <c r="BB95" s="311"/>
      <c r="BC95" s="311"/>
      <c r="BD95" s="311"/>
      <c r="BE95" s="311"/>
      <c r="BF95" s="311"/>
      <c r="BG95" s="311"/>
      <c r="BH95" s="311"/>
      <c r="BI95" s="311"/>
      <c r="BJ95" s="311"/>
      <c r="BK95" s="311"/>
      <c r="BL95" s="311"/>
      <c r="BM95" s="311"/>
      <c r="BN95" s="311"/>
      <c r="BO95" s="311"/>
    </row>
    <row r="96" spans="1:67" ht="53.25" customHeight="1" x14ac:dyDescent="0.25">
      <c r="A96" s="264">
        <v>84</v>
      </c>
      <c r="B96" s="254" t="s">
        <v>1597</v>
      </c>
      <c r="C96" s="254" t="s">
        <v>229</v>
      </c>
      <c r="D96" s="254" t="s">
        <v>194</v>
      </c>
      <c r="E96" s="254" t="s">
        <v>183</v>
      </c>
      <c r="F96" s="321"/>
      <c r="G96" s="229"/>
      <c r="H96" s="304">
        <v>5720</v>
      </c>
      <c r="I96" s="227">
        <f>1173442+1000</f>
        <v>1174442</v>
      </c>
      <c r="J96" s="225">
        <f t="shared" si="9"/>
        <v>817215.89</v>
      </c>
      <c r="K96" s="226">
        <f t="shared" si="10"/>
        <v>69.583333191421971</v>
      </c>
      <c r="L96" s="227">
        <v>357226.11</v>
      </c>
      <c r="M96" s="302"/>
      <c r="N96" s="228">
        <v>39003</v>
      </c>
      <c r="O96" s="229" t="s">
        <v>98</v>
      </c>
      <c r="P96" s="256"/>
      <c r="Q96" s="256"/>
      <c r="R96" s="256"/>
      <c r="S96" s="256"/>
      <c r="T96" s="256"/>
      <c r="U96" s="311"/>
      <c r="V96" s="311"/>
      <c r="W96" s="311"/>
      <c r="X96" s="311"/>
      <c r="Y96" s="311"/>
      <c r="Z96" s="311"/>
      <c r="AA96" s="311"/>
      <c r="AB96" s="311"/>
      <c r="AC96" s="311"/>
      <c r="AD96" s="311"/>
      <c r="AE96" s="311"/>
      <c r="AF96" s="311"/>
      <c r="AG96" s="311"/>
      <c r="AH96" s="311"/>
      <c r="AI96" s="311"/>
      <c r="AJ96" s="311"/>
      <c r="AK96" s="311"/>
      <c r="AL96" s="311"/>
      <c r="AM96" s="311"/>
      <c r="AN96" s="311"/>
      <c r="AO96" s="311"/>
      <c r="AP96" s="311"/>
      <c r="AQ96" s="311"/>
      <c r="AR96" s="311"/>
      <c r="AS96" s="311"/>
      <c r="AT96" s="311"/>
      <c r="AU96" s="311"/>
      <c r="AV96" s="311"/>
      <c r="AW96" s="311"/>
      <c r="AX96" s="311"/>
      <c r="AY96" s="311"/>
      <c r="AZ96" s="311"/>
      <c r="BA96" s="311"/>
      <c r="BB96" s="311"/>
      <c r="BC96" s="311"/>
      <c r="BD96" s="311"/>
      <c r="BE96" s="311"/>
      <c r="BF96" s="311"/>
      <c r="BG96" s="311"/>
      <c r="BH96" s="311"/>
      <c r="BI96" s="311"/>
      <c r="BJ96" s="311"/>
      <c r="BK96" s="311"/>
      <c r="BL96" s="311"/>
      <c r="BM96" s="311"/>
      <c r="BN96" s="311"/>
      <c r="BO96" s="311"/>
    </row>
    <row r="97" spans="1:67" ht="63.75" x14ac:dyDescent="0.25">
      <c r="A97" s="253">
        <v>85</v>
      </c>
      <c r="B97" s="254" t="s">
        <v>1518</v>
      </c>
      <c r="C97" s="254" t="s">
        <v>1405</v>
      </c>
      <c r="D97" s="254" t="s">
        <v>1406</v>
      </c>
      <c r="E97" s="254" t="s">
        <v>183</v>
      </c>
      <c r="F97" s="253" t="s">
        <v>1439</v>
      </c>
      <c r="G97" s="229"/>
      <c r="H97" s="304">
        <v>1500</v>
      </c>
      <c r="I97" s="227">
        <v>1000</v>
      </c>
      <c r="J97" s="225">
        <f t="shared" si="9"/>
        <v>696.27</v>
      </c>
      <c r="K97" s="226">
        <f t="shared" si="10"/>
        <v>69.626999999999995</v>
      </c>
      <c r="L97" s="227">
        <v>303.73</v>
      </c>
      <c r="M97" s="302"/>
      <c r="N97" s="228">
        <v>39003</v>
      </c>
      <c r="O97" s="229" t="s">
        <v>1448</v>
      </c>
      <c r="P97" s="256"/>
      <c r="Q97" s="256"/>
      <c r="R97" s="256"/>
      <c r="S97" s="256"/>
      <c r="T97" s="256"/>
      <c r="U97" s="311"/>
      <c r="V97" s="311"/>
      <c r="W97" s="311"/>
      <c r="X97" s="311"/>
      <c r="Y97" s="311"/>
      <c r="Z97" s="311"/>
      <c r="AA97" s="311"/>
      <c r="AB97" s="311"/>
      <c r="AC97" s="311"/>
      <c r="AD97" s="311"/>
      <c r="AE97" s="311"/>
      <c r="AF97" s="311"/>
      <c r="AG97" s="311"/>
      <c r="AH97" s="311"/>
      <c r="AI97" s="311"/>
      <c r="AJ97" s="311"/>
      <c r="AK97" s="311"/>
      <c r="AL97" s="311"/>
      <c r="AM97" s="311"/>
      <c r="AN97" s="311"/>
      <c r="AO97" s="311"/>
      <c r="AP97" s="311"/>
      <c r="AQ97" s="311"/>
      <c r="AR97" s="311"/>
      <c r="AS97" s="311"/>
      <c r="AT97" s="311"/>
      <c r="AU97" s="311"/>
      <c r="AV97" s="311"/>
      <c r="AW97" s="311"/>
      <c r="AX97" s="311"/>
      <c r="AY97" s="311"/>
      <c r="AZ97" s="311"/>
      <c r="BA97" s="311"/>
      <c r="BB97" s="311"/>
      <c r="BC97" s="311"/>
      <c r="BD97" s="311"/>
      <c r="BE97" s="311"/>
      <c r="BF97" s="311"/>
      <c r="BG97" s="311"/>
      <c r="BH97" s="311"/>
      <c r="BI97" s="311"/>
      <c r="BJ97" s="311"/>
      <c r="BK97" s="311"/>
      <c r="BL97" s="311"/>
      <c r="BM97" s="311"/>
      <c r="BN97" s="311"/>
      <c r="BO97" s="311"/>
    </row>
    <row r="98" spans="1:67" ht="66.75" customHeight="1" x14ac:dyDescent="0.25">
      <c r="A98" s="253">
        <v>86</v>
      </c>
      <c r="B98" s="254" t="s">
        <v>1598</v>
      </c>
      <c r="C98" s="254" t="s">
        <v>1407</v>
      </c>
      <c r="D98" s="254" t="s">
        <v>195</v>
      </c>
      <c r="E98" s="254" t="s">
        <v>183</v>
      </c>
      <c r="F98" s="253" t="s">
        <v>1437</v>
      </c>
      <c r="G98" s="229"/>
      <c r="H98" s="253">
        <v>150</v>
      </c>
      <c r="I98" s="227">
        <v>10000</v>
      </c>
      <c r="J98" s="225">
        <f t="shared" si="9"/>
        <v>6958.77</v>
      </c>
      <c r="K98" s="226">
        <f t="shared" si="10"/>
        <v>69.587700000000012</v>
      </c>
      <c r="L98" s="227">
        <v>3041.23</v>
      </c>
      <c r="M98" s="302"/>
      <c r="N98" s="228">
        <v>39003</v>
      </c>
      <c r="O98" s="229" t="s">
        <v>1438</v>
      </c>
      <c r="P98" s="256"/>
      <c r="Q98" s="256"/>
      <c r="R98" s="256"/>
      <c r="S98" s="256"/>
      <c r="T98" s="256"/>
      <c r="U98" s="311"/>
      <c r="V98" s="311"/>
      <c r="W98" s="311"/>
      <c r="X98" s="311"/>
      <c r="Y98" s="311"/>
      <c r="Z98" s="311"/>
      <c r="AA98" s="311"/>
      <c r="AB98" s="311"/>
      <c r="AC98" s="311"/>
      <c r="AD98" s="311"/>
      <c r="AE98" s="311"/>
      <c r="AF98" s="311"/>
      <c r="AG98" s="311"/>
      <c r="AH98" s="311"/>
      <c r="AI98" s="311"/>
      <c r="AJ98" s="311"/>
      <c r="AK98" s="311"/>
      <c r="AL98" s="311"/>
      <c r="AM98" s="311"/>
      <c r="AN98" s="311"/>
      <c r="AO98" s="311"/>
      <c r="AP98" s="311"/>
      <c r="AQ98" s="311"/>
      <c r="AR98" s="311"/>
      <c r="AS98" s="311"/>
      <c r="AT98" s="311"/>
      <c r="AU98" s="311"/>
      <c r="AV98" s="311"/>
      <c r="AW98" s="311"/>
      <c r="AX98" s="311"/>
      <c r="AY98" s="311"/>
      <c r="AZ98" s="311"/>
      <c r="BA98" s="311"/>
      <c r="BB98" s="311"/>
      <c r="BC98" s="311"/>
      <c r="BD98" s="311"/>
      <c r="BE98" s="311"/>
      <c r="BF98" s="311"/>
      <c r="BG98" s="311"/>
      <c r="BH98" s="311"/>
      <c r="BI98" s="311"/>
      <c r="BJ98" s="311"/>
      <c r="BK98" s="311"/>
      <c r="BL98" s="311"/>
      <c r="BM98" s="311"/>
      <c r="BN98" s="311"/>
      <c r="BO98" s="311"/>
    </row>
    <row r="99" spans="1:67" ht="66.75" customHeight="1" x14ac:dyDescent="0.25">
      <c r="A99" s="264">
        <v>87</v>
      </c>
      <c r="B99" s="254" t="s">
        <v>1599</v>
      </c>
      <c r="C99" s="254" t="s">
        <v>1408</v>
      </c>
      <c r="D99" s="254" t="s">
        <v>196</v>
      </c>
      <c r="E99" s="254" t="s">
        <v>183</v>
      </c>
      <c r="F99" s="253" t="s">
        <v>1436</v>
      </c>
      <c r="G99" s="296"/>
      <c r="H99" s="253">
        <v>400</v>
      </c>
      <c r="I99" s="227">
        <v>15000</v>
      </c>
      <c r="J99" s="227">
        <f t="shared" si="9"/>
        <v>10437.5</v>
      </c>
      <c r="K99" s="226">
        <f t="shared" si="10"/>
        <v>69.583333333333329</v>
      </c>
      <c r="L99" s="227">
        <v>4562.5</v>
      </c>
      <c r="M99" s="302"/>
      <c r="N99" s="228">
        <v>39003</v>
      </c>
      <c r="O99" s="229" t="s">
        <v>1447</v>
      </c>
      <c r="P99" s="256"/>
      <c r="Q99" s="256"/>
      <c r="R99" s="256"/>
      <c r="S99" s="256"/>
      <c r="T99" s="256"/>
      <c r="U99" s="311"/>
      <c r="V99" s="311"/>
      <c r="W99" s="311"/>
      <c r="X99" s="311"/>
      <c r="Y99" s="311"/>
      <c r="Z99" s="311"/>
      <c r="AA99" s="311"/>
      <c r="AB99" s="311"/>
      <c r="AC99" s="311"/>
      <c r="AD99" s="311"/>
      <c r="AE99" s="311"/>
      <c r="AF99" s="311"/>
      <c r="AG99" s="311"/>
      <c r="AH99" s="311"/>
      <c r="AI99" s="311"/>
      <c r="AJ99" s="311"/>
      <c r="AK99" s="311"/>
      <c r="AL99" s="311"/>
      <c r="AM99" s="311"/>
      <c r="AN99" s="311"/>
      <c r="AO99" s="311"/>
      <c r="AP99" s="311"/>
      <c r="AQ99" s="311"/>
      <c r="AR99" s="311"/>
      <c r="AS99" s="311"/>
      <c r="AT99" s="311"/>
      <c r="AU99" s="311"/>
      <c r="AV99" s="311"/>
      <c r="AW99" s="311"/>
      <c r="AX99" s="311"/>
      <c r="AY99" s="311"/>
      <c r="AZ99" s="311"/>
      <c r="BA99" s="311"/>
      <c r="BB99" s="311"/>
      <c r="BC99" s="311"/>
      <c r="BD99" s="311"/>
      <c r="BE99" s="311"/>
      <c r="BF99" s="311"/>
      <c r="BG99" s="311"/>
      <c r="BH99" s="311"/>
      <c r="BI99" s="311"/>
      <c r="BJ99" s="311"/>
      <c r="BK99" s="311"/>
      <c r="BL99" s="311"/>
      <c r="BM99" s="311"/>
      <c r="BN99" s="311"/>
      <c r="BO99" s="311"/>
    </row>
    <row r="100" spans="1:67" ht="102" customHeight="1" x14ac:dyDescent="0.25">
      <c r="A100" s="253">
        <v>88</v>
      </c>
      <c r="B100" s="254" t="s">
        <v>1600</v>
      </c>
      <c r="C100" s="254" t="s">
        <v>1409</v>
      </c>
      <c r="D100" s="254" t="s">
        <v>1410</v>
      </c>
      <c r="E100" s="254" t="s">
        <v>183</v>
      </c>
      <c r="F100" s="253" t="s">
        <v>250</v>
      </c>
      <c r="G100" s="296"/>
      <c r="H100" s="296" t="s">
        <v>202</v>
      </c>
      <c r="I100" s="227">
        <v>6000</v>
      </c>
      <c r="J100" s="227">
        <f t="shared" si="9"/>
        <v>3340</v>
      </c>
      <c r="K100" s="226">
        <f t="shared" si="10"/>
        <v>55.666666666666664</v>
      </c>
      <c r="L100" s="227">
        <v>2660</v>
      </c>
      <c r="M100" s="302"/>
      <c r="N100" s="228">
        <v>39003</v>
      </c>
      <c r="O100" s="229" t="s">
        <v>1118</v>
      </c>
      <c r="P100" s="256"/>
      <c r="Q100" s="256"/>
      <c r="R100" s="256"/>
      <c r="S100" s="256"/>
      <c r="T100" s="256"/>
      <c r="U100" s="311"/>
      <c r="V100" s="311"/>
      <c r="W100" s="311"/>
      <c r="X100" s="311"/>
      <c r="Y100" s="311"/>
      <c r="Z100" s="311"/>
      <c r="AA100" s="311"/>
      <c r="AB100" s="311"/>
      <c r="AC100" s="311"/>
      <c r="AD100" s="311"/>
      <c r="AE100" s="311"/>
      <c r="AF100" s="311"/>
      <c r="AG100" s="311"/>
      <c r="AH100" s="311"/>
      <c r="AI100" s="311"/>
      <c r="AJ100" s="311"/>
      <c r="AK100" s="311"/>
      <c r="AL100" s="311"/>
      <c r="AM100" s="311"/>
      <c r="AN100" s="311"/>
      <c r="AO100" s="311"/>
      <c r="AP100" s="311"/>
      <c r="AQ100" s="311"/>
      <c r="AR100" s="311"/>
      <c r="AS100" s="311"/>
      <c r="AT100" s="311"/>
      <c r="AU100" s="311"/>
      <c r="AV100" s="311"/>
      <c r="AW100" s="311"/>
      <c r="AX100" s="311"/>
      <c r="AY100" s="311"/>
      <c r="AZ100" s="311"/>
      <c r="BA100" s="311"/>
      <c r="BB100" s="311"/>
      <c r="BC100" s="311"/>
      <c r="BD100" s="311"/>
      <c r="BE100" s="311"/>
      <c r="BF100" s="311"/>
      <c r="BG100" s="311"/>
      <c r="BH100" s="311"/>
      <c r="BI100" s="311"/>
      <c r="BJ100" s="311"/>
      <c r="BK100" s="311"/>
      <c r="BL100" s="311"/>
      <c r="BM100" s="311"/>
      <c r="BN100" s="311"/>
      <c r="BO100" s="311"/>
    </row>
    <row r="101" spans="1:67" ht="102" customHeight="1" x14ac:dyDescent="0.25">
      <c r="A101" s="253">
        <v>89</v>
      </c>
      <c r="B101" s="254" t="s">
        <v>1601</v>
      </c>
      <c r="C101" s="254" t="s">
        <v>1411</v>
      </c>
      <c r="D101" s="254" t="s">
        <v>1412</v>
      </c>
      <c r="E101" s="254" t="s">
        <v>183</v>
      </c>
      <c r="F101" s="253" t="s">
        <v>251</v>
      </c>
      <c r="G101" s="296"/>
      <c r="H101" s="296" t="s">
        <v>202</v>
      </c>
      <c r="I101" s="227">
        <v>6000</v>
      </c>
      <c r="J101" s="227">
        <f t="shared" si="9"/>
        <v>3340</v>
      </c>
      <c r="K101" s="226">
        <f t="shared" si="10"/>
        <v>55.666666666666664</v>
      </c>
      <c r="L101" s="227">
        <v>2660</v>
      </c>
      <c r="M101" s="302"/>
      <c r="N101" s="228">
        <v>39003</v>
      </c>
      <c r="O101" s="229" t="s">
        <v>1115</v>
      </c>
      <c r="P101" s="256"/>
      <c r="Q101" s="256"/>
      <c r="R101" s="256"/>
      <c r="S101" s="256"/>
      <c r="T101" s="256"/>
      <c r="U101" s="311"/>
      <c r="V101" s="311"/>
      <c r="W101" s="311"/>
      <c r="X101" s="311"/>
      <c r="Y101" s="311"/>
      <c r="Z101" s="311"/>
      <c r="AA101" s="311"/>
      <c r="AB101" s="311"/>
      <c r="AC101" s="311"/>
      <c r="AD101" s="311"/>
      <c r="AE101" s="311"/>
      <c r="AF101" s="311"/>
      <c r="AG101" s="311"/>
      <c r="AH101" s="311"/>
      <c r="AI101" s="311"/>
      <c r="AJ101" s="311"/>
      <c r="AK101" s="311"/>
      <c r="AL101" s="311"/>
      <c r="AM101" s="311"/>
      <c r="AN101" s="311"/>
      <c r="AO101" s="311"/>
      <c r="AP101" s="311"/>
      <c r="AQ101" s="311"/>
      <c r="AR101" s="311"/>
      <c r="AS101" s="311"/>
      <c r="AT101" s="311"/>
      <c r="AU101" s="311"/>
      <c r="AV101" s="311"/>
      <c r="AW101" s="311"/>
      <c r="AX101" s="311"/>
      <c r="AY101" s="311"/>
      <c r="AZ101" s="311"/>
      <c r="BA101" s="311"/>
      <c r="BB101" s="311"/>
      <c r="BC101" s="311"/>
      <c r="BD101" s="311"/>
      <c r="BE101" s="311"/>
      <c r="BF101" s="311"/>
      <c r="BG101" s="311"/>
      <c r="BH101" s="311"/>
      <c r="BI101" s="311"/>
      <c r="BJ101" s="311"/>
      <c r="BK101" s="311"/>
      <c r="BL101" s="311"/>
      <c r="BM101" s="311"/>
      <c r="BN101" s="311"/>
      <c r="BO101" s="311"/>
    </row>
    <row r="102" spans="1:67" ht="102" customHeight="1" x14ac:dyDescent="0.25">
      <c r="A102" s="264">
        <v>90</v>
      </c>
      <c r="B102" s="254" t="s">
        <v>1602</v>
      </c>
      <c r="C102" s="254" t="s">
        <v>1413</v>
      </c>
      <c r="D102" s="254" t="s">
        <v>1412</v>
      </c>
      <c r="E102" s="254" t="s">
        <v>183</v>
      </c>
      <c r="F102" s="253" t="s">
        <v>252</v>
      </c>
      <c r="G102" s="296"/>
      <c r="H102" s="296" t="s">
        <v>203</v>
      </c>
      <c r="I102" s="227">
        <v>6000</v>
      </c>
      <c r="J102" s="227">
        <f t="shared" si="9"/>
        <v>3340</v>
      </c>
      <c r="K102" s="226">
        <f t="shared" si="10"/>
        <v>55.666666666666664</v>
      </c>
      <c r="L102" s="227">
        <v>2660</v>
      </c>
      <c r="M102" s="302"/>
      <c r="N102" s="228">
        <v>39003</v>
      </c>
      <c r="O102" s="229" t="s">
        <v>1117</v>
      </c>
      <c r="P102" s="256"/>
      <c r="Q102" s="256"/>
      <c r="R102" s="256"/>
      <c r="S102" s="256"/>
      <c r="T102" s="256"/>
      <c r="U102" s="311"/>
      <c r="V102" s="311"/>
      <c r="W102" s="311"/>
      <c r="X102" s="311"/>
      <c r="Y102" s="311"/>
      <c r="Z102" s="311"/>
      <c r="AA102" s="311"/>
      <c r="AB102" s="311"/>
      <c r="AC102" s="311"/>
      <c r="AD102" s="311"/>
      <c r="AE102" s="311"/>
      <c r="AF102" s="311"/>
      <c r="AG102" s="311"/>
      <c r="AH102" s="311"/>
      <c r="AI102" s="311"/>
      <c r="AJ102" s="311"/>
      <c r="AK102" s="311"/>
      <c r="AL102" s="311"/>
      <c r="AM102" s="311"/>
      <c r="AN102" s="311"/>
      <c r="AO102" s="311"/>
      <c r="AP102" s="311"/>
      <c r="AQ102" s="311"/>
      <c r="AR102" s="311"/>
      <c r="AS102" s="311"/>
      <c r="AT102" s="311"/>
      <c r="AU102" s="311"/>
      <c r="AV102" s="311"/>
      <c r="AW102" s="311"/>
      <c r="AX102" s="311"/>
      <c r="AY102" s="311"/>
      <c r="AZ102" s="311"/>
      <c r="BA102" s="311"/>
      <c r="BB102" s="311"/>
      <c r="BC102" s="311"/>
      <c r="BD102" s="311"/>
      <c r="BE102" s="311"/>
      <c r="BF102" s="311"/>
      <c r="BG102" s="311"/>
      <c r="BH102" s="311"/>
      <c r="BI102" s="311"/>
      <c r="BJ102" s="311"/>
      <c r="BK102" s="311"/>
      <c r="BL102" s="311"/>
      <c r="BM102" s="311"/>
      <c r="BN102" s="311"/>
      <c r="BO102" s="311"/>
    </row>
    <row r="103" spans="1:67" ht="102" customHeight="1" x14ac:dyDescent="0.25">
      <c r="A103" s="253">
        <v>91</v>
      </c>
      <c r="B103" s="254" t="s">
        <v>1603</v>
      </c>
      <c r="C103" s="254" t="s">
        <v>1414</v>
      </c>
      <c r="D103" s="254" t="s">
        <v>1412</v>
      </c>
      <c r="E103" s="254" t="s">
        <v>183</v>
      </c>
      <c r="F103" s="253" t="s">
        <v>253</v>
      </c>
      <c r="G103" s="296"/>
      <c r="H103" s="296" t="s">
        <v>204</v>
      </c>
      <c r="I103" s="227">
        <v>6000</v>
      </c>
      <c r="J103" s="227">
        <f t="shared" si="9"/>
        <v>3340</v>
      </c>
      <c r="K103" s="226">
        <f t="shared" si="10"/>
        <v>55.666666666666664</v>
      </c>
      <c r="L103" s="227">
        <v>2660</v>
      </c>
      <c r="M103" s="302"/>
      <c r="N103" s="228">
        <v>39003</v>
      </c>
      <c r="O103" s="229" t="s">
        <v>1116</v>
      </c>
      <c r="P103" s="256"/>
      <c r="Q103" s="256"/>
      <c r="R103" s="256"/>
      <c r="S103" s="256"/>
      <c r="T103" s="256"/>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311"/>
      <c r="AP103" s="311"/>
      <c r="AQ103" s="311"/>
      <c r="AR103" s="311"/>
      <c r="AS103" s="311"/>
      <c r="AT103" s="311"/>
      <c r="AU103" s="311"/>
      <c r="AV103" s="311"/>
      <c r="AW103" s="311"/>
      <c r="AX103" s="311"/>
      <c r="AY103" s="311"/>
      <c r="AZ103" s="311"/>
      <c r="BA103" s="311"/>
      <c r="BB103" s="311"/>
      <c r="BC103" s="311"/>
      <c r="BD103" s="311"/>
      <c r="BE103" s="311"/>
      <c r="BF103" s="311"/>
      <c r="BG103" s="311"/>
      <c r="BH103" s="311"/>
      <c r="BI103" s="311"/>
      <c r="BJ103" s="311"/>
      <c r="BK103" s="311"/>
      <c r="BL103" s="311"/>
      <c r="BM103" s="311"/>
      <c r="BN103" s="311"/>
      <c r="BO103" s="311"/>
    </row>
    <row r="104" spans="1:67" ht="102" customHeight="1" x14ac:dyDescent="0.25">
      <c r="A104" s="253">
        <v>92</v>
      </c>
      <c r="B104" s="254" t="s">
        <v>1604</v>
      </c>
      <c r="C104" s="254" t="s">
        <v>1415</v>
      </c>
      <c r="D104" s="254" t="s">
        <v>1412</v>
      </c>
      <c r="E104" s="254" t="s">
        <v>183</v>
      </c>
      <c r="F104" s="253" t="s">
        <v>1352</v>
      </c>
      <c r="G104" s="296"/>
      <c r="H104" s="296" t="s">
        <v>205</v>
      </c>
      <c r="I104" s="227">
        <v>6000</v>
      </c>
      <c r="J104" s="227">
        <f t="shared" si="9"/>
        <v>3340</v>
      </c>
      <c r="K104" s="226">
        <f t="shared" si="10"/>
        <v>55.666666666666664</v>
      </c>
      <c r="L104" s="227">
        <v>2660</v>
      </c>
      <c r="M104" s="302"/>
      <c r="N104" s="228">
        <v>39003</v>
      </c>
      <c r="O104" s="229" t="s">
        <v>1371</v>
      </c>
      <c r="P104" s="256"/>
      <c r="Q104" s="256"/>
      <c r="R104" s="256"/>
      <c r="S104" s="256"/>
      <c r="T104" s="256"/>
      <c r="U104" s="311"/>
      <c r="V104" s="311"/>
      <c r="W104" s="311"/>
      <c r="X104" s="311"/>
      <c r="Y104" s="311"/>
      <c r="Z104" s="311"/>
      <c r="AA104" s="311"/>
      <c r="AB104" s="311"/>
      <c r="AC104" s="311"/>
      <c r="AD104" s="311"/>
      <c r="AE104" s="311"/>
      <c r="AF104" s="311"/>
      <c r="AG104" s="311"/>
      <c r="AH104" s="311"/>
      <c r="AI104" s="311"/>
      <c r="AJ104" s="311"/>
      <c r="AK104" s="311"/>
      <c r="AL104" s="311"/>
      <c r="AM104" s="311"/>
      <c r="AN104" s="311"/>
      <c r="AO104" s="311"/>
      <c r="AP104" s="311"/>
      <c r="AQ104" s="311"/>
      <c r="AR104" s="311"/>
      <c r="AS104" s="311"/>
      <c r="AT104" s="311"/>
      <c r="AU104" s="311"/>
      <c r="AV104" s="311"/>
      <c r="AW104" s="311"/>
      <c r="AX104" s="311"/>
      <c r="AY104" s="311"/>
      <c r="AZ104" s="311"/>
      <c r="BA104" s="311"/>
      <c r="BB104" s="311"/>
      <c r="BC104" s="311"/>
      <c r="BD104" s="311"/>
      <c r="BE104" s="311"/>
      <c r="BF104" s="311"/>
      <c r="BG104" s="311"/>
      <c r="BH104" s="311"/>
      <c r="BI104" s="311"/>
      <c r="BJ104" s="311"/>
      <c r="BK104" s="311"/>
      <c r="BL104" s="311"/>
      <c r="BM104" s="311"/>
      <c r="BN104" s="311"/>
      <c r="BO104" s="311"/>
    </row>
    <row r="105" spans="1:67" ht="76.5" x14ac:dyDescent="0.25">
      <c r="A105" s="264">
        <v>93</v>
      </c>
      <c r="B105" s="254" t="s">
        <v>1605</v>
      </c>
      <c r="C105" s="254" t="s">
        <v>1416</v>
      </c>
      <c r="D105" s="254" t="s">
        <v>1417</v>
      </c>
      <c r="E105" s="254" t="s">
        <v>183</v>
      </c>
      <c r="F105" s="253" t="s">
        <v>254</v>
      </c>
      <c r="G105" s="296"/>
      <c r="H105" s="296" t="s">
        <v>1068</v>
      </c>
      <c r="I105" s="227">
        <v>6000</v>
      </c>
      <c r="J105" s="227">
        <f t="shared" si="9"/>
        <v>3340</v>
      </c>
      <c r="K105" s="226">
        <f t="shared" si="10"/>
        <v>55.666666666666664</v>
      </c>
      <c r="L105" s="227">
        <v>2660</v>
      </c>
      <c r="M105" s="302"/>
      <c r="N105" s="228">
        <v>39003</v>
      </c>
      <c r="O105" s="229" t="s">
        <v>1110</v>
      </c>
      <c r="P105" s="256"/>
      <c r="Q105" s="256"/>
      <c r="R105" s="256"/>
      <c r="S105" s="256"/>
      <c r="T105" s="256"/>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1"/>
      <c r="AP105" s="311"/>
      <c r="AQ105" s="311"/>
      <c r="AR105" s="311"/>
      <c r="AS105" s="311"/>
      <c r="AT105" s="311"/>
      <c r="AU105" s="311"/>
      <c r="AV105" s="311"/>
      <c r="AW105" s="311"/>
      <c r="AX105" s="311"/>
      <c r="AY105" s="311"/>
      <c r="AZ105" s="311"/>
      <c r="BA105" s="311"/>
      <c r="BB105" s="311"/>
      <c r="BC105" s="311"/>
      <c r="BD105" s="311"/>
      <c r="BE105" s="311"/>
      <c r="BF105" s="311"/>
      <c r="BG105" s="311"/>
      <c r="BH105" s="311"/>
      <c r="BI105" s="311"/>
      <c r="BJ105" s="311"/>
      <c r="BK105" s="311"/>
      <c r="BL105" s="311"/>
      <c r="BM105" s="311"/>
      <c r="BN105" s="311"/>
      <c r="BO105" s="311"/>
    </row>
    <row r="106" spans="1:67" ht="76.5" x14ac:dyDescent="0.25">
      <c r="A106" s="253">
        <v>94</v>
      </c>
      <c r="B106" s="254" t="s">
        <v>1606</v>
      </c>
      <c r="C106" s="254" t="s">
        <v>1418</v>
      </c>
      <c r="D106" s="254" t="s">
        <v>1419</v>
      </c>
      <c r="E106" s="254" t="s">
        <v>183</v>
      </c>
      <c r="F106" s="253" t="s">
        <v>255</v>
      </c>
      <c r="G106" s="296"/>
      <c r="H106" s="296" t="s">
        <v>206</v>
      </c>
      <c r="I106" s="227">
        <v>6000</v>
      </c>
      <c r="J106" s="227">
        <f t="shared" si="9"/>
        <v>3340</v>
      </c>
      <c r="K106" s="226">
        <f t="shared" si="10"/>
        <v>55.666666666666664</v>
      </c>
      <c r="L106" s="227">
        <v>2660</v>
      </c>
      <c r="M106" s="302"/>
      <c r="N106" s="228">
        <v>39003</v>
      </c>
      <c r="O106" s="229" t="s">
        <v>1108</v>
      </c>
      <c r="P106" s="256"/>
      <c r="Q106" s="256"/>
      <c r="R106" s="256"/>
      <c r="S106" s="256"/>
      <c r="T106" s="256"/>
      <c r="U106" s="311"/>
      <c r="V106" s="311"/>
      <c r="W106" s="311"/>
      <c r="X106" s="311"/>
      <c r="Y106" s="311"/>
      <c r="Z106" s="311"/>
      <c r="AA106" s="311"/>
      <c r="AB106" s="311"/>
      <c r="AC106" s="311"/>
      <c r="AD106" s="311"/>
      <c r="AE106" s="311"/>
      <c r="AF106" s="311"/>
      <c r="AG106" s="311"/>
      <c r="AH106" s="311"/>
      <c r="AI106" s="311"/>
      <c r="AJ106" s="311"/>
      <c r="AK106" s="311"/>
      <c r="AL106" s="311"/>
      <c r="AM106" s="311"/>
      <c r="AN106" s="311"/>
      <c r="AO106" s="311"/>
      <c r="AP106" s="311"/>
      <c r="AQ106" s="311"/>
      <c r="AR106" s="311"/>
      <c r="AS106" s="311"/>
      <c r="AT106" s="311"/>
      <c r="AU106" s="311"/>
      <c r="AV106" s="311"/>
      <c r="AW106" s="311"/>
      <c r="AX106" s="311"/>
      <c r="AY106" s="311"/>
      <c r="AZ106" s="311"/>
      <c r="BA106" s="311"/>
      <c r="BB106" s="311"/>
      <c r="BC106" s="311"/>
      <c r="BD106" s="311"/>
      <c r="BE106" s="311"/>
      <c r="BF106" s="311"/>
      <c r="BG106" s="311"/>
      <c r="BH106" s="311"/>
      <c r="BI106" s="311"/>
      <c r="BJ106" s="311"/>
      <c r="BK106" s="311"/>
      <c r="BL106" s="311"/>
      <c r="BM106" s="311"/>
      <c r="BN106" s="311"/>
      <c r="BO106" s="311"/>
    </row>
    <row r="107" spans="1:67" ht="89.25" x14ac:dyDescent="0.25">
      <c r="A107" s="253">
        <v>95</v>
      </c>
      <c r="B107" s="254" t="s">
        <v>1607</v>
      </c>
      <c r="C107" s="254" t="s">
        <v>1420</v>
      </c>
      <c r="D107" s="254" t="s">
        <v>1421</v>
      </c>
      <c r="E107" s="254" t="s">
        <v>183</v>
      </c>
      <c r="F107" s="253" t="s">
        <v>256</v>
      </c>
      <c r="G107" s="229"/>
      <c r="H107" s="296" t="s">
        <v>207</v>
      </c>
      <c r="I107" s="227">
        <v>6000</v>
      </c>
      <c r="J107" s="227">
        <f t="shared" si="9"/>
        <v>3340</v>
      </c>
      <c r="K107" s="226">
        <f t="shared" si="10"/>
        <v>55.666666666666664</v>
      </c>
      <c r="L107" s="227">
        <v>2660</v>
      </c>
      <c r="M107" s="302"/>
      <c r="N107" s="228">
        <v>39003</v>
      </c>
      <c r="O107" s="229" t="s">
        <v>1112</v>
      </c>
      <c r="P107" s="256"/>
      <c r="Q107" s="256"/>
      <c r="R107" s="256"/>
      <c r="S107" s="256"/>
      <c r="T107" s="256"/>
      <c r="U107" s="311"/>
      <c r="V107" s="311"/>
      <c r="W107" s="311"/>
      <c r="X107" s="311"/>
      <c r="Y107" s="311"/>
      <c r="Z107" s="311"/>
      <c r="AA107" s="311"/>
      <c r="AB107" s="311"/>
      <c r="AC107" s="311"/>
      <c r="AD107" s="311"/>
      <c r="AE107" s="311"/>
      <c r="AF107" s="311"/>
      <c r="AG107" s="311"/>
      <c r="AH107" s="311"/>
      <c r="AI107" s="311"/>
      <c r="AJ107" s="311"/>
      <c r="AK107" s="311"/>
      <c r="AL107" s="311"/>
      <c r="AM107" s="311"/>
      <c r="AN107" s="311"/>
      <c r="AO107" s="311"/>
      <c r="AP107" s="311"/>
      <c r="AQ107" s="311"/>
      <c r="AR107" s="311"/>
      <c r="AS107" s="311"/>
      <c r="AT107" s="311"/>
      <c r="AU107" s="311"/>
      <c r="AV107" s="311"/>
      <c r="AW107" s="311"/>
      <c r="AX107" s="311"/>
      <c r="AY107" s="311"/>
      <c r="AZ107" s="311"/>
      <c r="BA107" s="311"/>
      <c r="BB107" s="311"/>
      <c r="BC107" s="311"/>
      <c r="BD107" s="311"/>
      <c r="BE107" s="311"/>
      <c r="BF107" s="311"/>
      <c r="BG107" s="311"/>
      <c r="BH107" s="311"/>
      <c r="BI107" s="311"/>
      <c r="BJ107" s="311"/>
      <c r="BK107" s="311"/>
      <c r="BL107" s="311"/>
      <c r="BM107" s="311"/>
      <c r="BN107" s="311"/>
      <c r="BO107" s="311"/>
    </row>
    <row r="108" spans="1:67" ht="91.5" customHeight="1" x14ac:dyDescent="0.25">
      <c r="A108" s="264">
        <v>96</v>
      </c>
      <c r="B108" s="254" t="s">
        <v>1608</v>
      </c>
      <c r="C108" s="254" t="s">
        <v>233</v>
      </c>
      <c r="D108" s="254" t="s">
        <v>1674</v>
      </c>
      <c r="E108" s="254" t="s">
        <v>183</v>
      </c>
      <c r="F108" s="229"/>
      <c r="G108" s="229"/>
      <c r="H108" s="304">
        <v>4685</v>
      </c>
      <c r="I108" s="227">
        <v>7205108</v>
      </c>
      <c r="J108" s="225">
        <f t="shared" si="9"/>
        <v>1981404.8099999996</v>
      </c>
      <c r="K108" s="226">
        <f t="shared" si="10"/>
        <v>27.500001526694668</v>
      </c>
      <c r="L108" s="225">
        <v>5223703.1900000004</v>
      </c>
      <c r="M108" s="302"/>
      <c r="N108" s="228">
        <v>41883</v>
      </c>
      <c r="O108" s="229" t="s">
        <v>210</v>
      </c>
      <c r="P108" s="256"/>
      <c r="Q108" s="256"/>
      <c r="R108" s="256"/>
      <c r="S108" s="256"/>
      <c r="T108" s="256"/>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311"/>
      <c r="AQ108" s="311"/>
      <c r="AR108" s="311"/>
      <c r="AS108" s="311"/>
      <c r="AT108" s="311"/>
      <c r="AU108" s="311"/>
      <c r="AV108" s="311"/>
      <c r="AW108" s="311"/>
      <c r="AX108" s="311"/>
      <c r="AY108" s="311"/>
      <c r="AZ108" s="311"/>
      <c r="BA108" s="311"/>
      <c r="BB108" s="311"/>
      <c r="BC108" s="311"/>
      <c r="BD108" s="311"/>
      <c r="BE108" s="311"/>
      <c r="BF108" s="311"/>
      <c r="BG108" s="311"/>
      <c r="BH108" s="311"/>
      <c r="BI108" s="311"/>
      <c r="BJ108" s="311"/>
      <c r="BK108" s="311"/>
      <c r="BL108" s="311"/>
      <c r="BM108" s="311"/>
      <c r="BN108" s="311"/>
      <c r="BO108" s="311"/>
    </row>
    <row r="109" spans="1:67" ht="114.75" x14ac:dyDescent="0.25">
      <c r="A109" s="253">
        <v>97</v>
      </c>
      <c r="B109" s="254" t="s">
        <v>1609</v>
      </c>
      <c r="C109" s="254" t="s">
        <v>1422</v>
      </c>
      <c r="D109" s="254" t="s">
        <v>1423</v>
      </c>
      <c r="E109" s="254" t="s">
        <v>183</v>
      </c>
      <c r="F109" s="253" t="s">
        <v>257</v>
      </c>
      <c r="G109" s="229"/>
      <c r="H109" s="253" t="s">
        <v>209</v>
      </c>
      <c r="I109" s="227">
        <v>0.1</v>
      </c>
      <c r="J109" s="225">
        <f t="shared" si="9"/>
        <v>0.1</v>
      </c>
      <c r="K109" s="226">
        <f t="shared" si="10"/>
        <v>100</v>
      </c>
      <c r="L109" s="225">
        <v>0</v>
      </c>
      <c r="M109" s="302"/>
      <c r="N109" s="228">
        <v>39003</v>
      </c>
      <c r="O109" s="229" t="s">
        <v>1114</v>
      </c>
      <c r="P109" s="256"/>
      <c r="Q109" s="256"/>
      <c r="R109" s="256"/>
      <c r="S109" s="256"/>
      <c r="T109" s="256"/>
      <c r="U109" s="311"/>
      <c r="V109" s="311"/>
      <c r="W109" s="311"/>
      <c r="X109" s="311"/>
      <c r="Y109" s="311"/>
      <c r="Z109" s="311"/>
      <c r="AA109" s="311"/>
      <c r="AB109" s="311"/>
      <c r="AC109" s="311"/>
      <c r="AD109" s="311"/>
      <c r="AE109" s="311"/>
      <c r="AF109" s="311"/>
      <c r="AG109" s="311"/>
      <c r="AH109" s="311"/>
      <c r="AI109" s="311"/>
      <c r="AJ109" s="311"/>
      <c r="AK109" s="311"/>
      <c r="AL109" s="311"/>
      <c r="AM109" s="311"/>
      <c r="AN109" s="311"/>
      <c r="AO109" s="311"/>
      <c r="AP109" s="311"/>
      <c r="AQ109" s="311"/>
      <c r="AR109" s="311"/>
      <c r="AS109" s="311"/>
      <c r="AT109" s="311"/>
      <c r="AU109" s="311"/>
      <c r="AV109" s="311"/>
      <c r="AW109" s="311"/>
      <c r="AX109" s="311"/>
      <c r="AY109" s="311"/>
      <c r="AZ109" s="311"/>
      <c r="BA109" s="311"/>
      <c r="BB109" s="311"/>
      <c r="BC109" s="311"/>
      <c r="BD109" s="311"/>
      <c r="BE109" s="311"/>
      <c r="BF109" s="311"/>
      <c r="BG109" s="311"/>
      <c r="BH109" s="311"/>
      <c r="BI109" s="311"/>
      <c r="BJ109" s="311"/>
      <c r="BK109" s="311"/>
      <c r="BL109" s="311"/>
      <c r="BM109" s="311"/>
      <c r="BN109" s="311"/>
      <c r="BO109" s="311"/>
    </row>
    <row r="110" spans="1:67" ht="204" x14ac:dyDescent="0.25">
      <c r="A110" s="253">
        <v>98</v>
      </c>
      <c r="B110" s="254" t="s">
        <v>1610</v>
      </c>
      <c r="C110" s="254" t="s">
        <v>1509</v>
      </c>
      <c r="D110" s="254"/>
      <c r="E110" s="254" t="s">
        <v>183</v>
      </c>
      <c r="F110" s="253" t="s">
        <v>258</v>
      </c>
      <c r="G110" s="229">
        <v>9.4</v>
      </c>
      <c r="H110" s="256"/>
      <c r="I110" s="225">
        <v>4888826</v>
      </c>
      <c r="J110" s="225">
        <f t="shared" si="9"/>
        <v>1072110.96</v>
      </c>
      <c r="K110" s="226">
        <f t="shared" si="10"/>
        <v>21.929824460923747</v>
      </c>
      <c r="L110" s="225">
        <v>3816715.04</v>
      </c>
      <c r="M110" s="302"/>
      <c r="N110" s="228">
        <v>41394</v>
      </c>
      <c r="O110" s="229" t="s">
        <v>217</v>
      </c>
      <c r="P110" s="256"/>
      <c r="Q110" s="256"/>
      <c r="R110" s="256"/>
      <c r="S110" s="256"/>
      <c r="T110" s="256"/>
      <c r="U110" s="311"/>
      <c r="V110" s="311"/>
      <c r="W110" s="311"/>
      <c r="X110" s="311"/>
      <c r="Y110" s="311"/>
      <c r="Z110" s="311"/>
      <c r="AA110" s="311"/>
      <c r="AB110" s="311"/>
      <c r="AC110" s="311"/>
      <c r="AD110" s="311"/>
      <c r="AE110" s="311"/>
      <c r="AF110" s="311"/>
      <c r="AG110" s="311"/>
      <c r="AH110" s="311"/>
      <c r="AI110" s="311"/>
      <c r="AJ110" s="311"/>
      <c r="AK110" s="311"/>
      <c r="AL110" s="311"/>
      <c r="AM110" s="311"/>
      <c r="AN110" s="311"/>
      <c r="AO110" s="311"/>
      <c r="AP110" s="311"/>
      <c r="AQ110" s="311"/>
      <c r="AR110" s="311"/>
      <c r="AS110" s="311"/>
      <c r="AT110" s="311"/>
      <c r="AU110" s="311"/>
      <c r="AV110" s="311"/>
      <c r="AW110" s="311"/>
      <c r="AX110" s="311"/>
      <c r="AY110" s="311"/>
      <c r="AZ110" s="311"/>
      <c r="BA110" s="311"/>
      <c r="BB110" s="311"/>
      <c r="BC110" s="311"/>
      <c r="BD110" s="311"/>
      <c r="BE110" s="311"/>
      <c r="BF110" s="311"/>
      <c r="BG110" s="311"/>
      <c r="BH110" s="311"/>
      <c r="BI110" s="311"/>
      <c r="BJ110" s="311"/>
      <c r="BK110" s="311"/>
      <c r="BL110" s="311"/>
      <c r="BM110" s="311"/>
      <c r="BN110" s="311"/>
      <c r="BO110" s="311"/>
    </row>
    <row r="111" spans="1:67" ht="78" customHeight="1" x14ac:dyDescent="0.25">
      <c r="A111" s="264">
        <v>99</v>
      </c>
      <c r="B111" s="254" t="s">
        <v>1611</v>
      </c>
      <c r="C111" s="254" t="s">
        <v>1836</v>
      </c>
      <c r="D111" s="254" t="s">
        <v>1427</v>
      </c>
      <c r="E111" s="254" t="s">
        <v>183</v>
      </c>
      <c r="F111" s="229" t="s">
        <v>1224</v>
      </c>
      <c r="G111" s="229">
        <v>136.69999999999999</v>
      </c>
      <c r="H111" s="256"/>
      <c r="I111" s="225">
        <f>11309299.35+75500</f>
        <v>11384799.35</v>
      </c>
      <c r="J111" s="225">
        <f t="shared" si="9"/>
        <v>0</v>
      </c>
      <c r="K111" s="226">
        <f t="shared" si="10"/>
        <v>0</v>
      </c>
      <c r="L111" s="227">
        <v>11384799.35</v>
      </c>
      <c r="M111" s="302"/>
      <c r="N111" s="228">
        <v>41394</v>
      </c>
      <c r="O111" s="229" t="s">
        <v>218</v>
      </c>
      <c r="P111" s="256"/>
      <c r="Q111" s="229"/>
      <c r="R111" s="256"/>
      <c r="S111" s="256"/>
      <c r="T111" s="256"/>
      <c r="U111" s="311"/>
      <c r="V111" s="311"/>
      <c r="W111" s="311"/>
      <c r="X111" s="311"/>
      <c r="Y111" s="311"/>
      <c r="Z111" s="311"/>
      <c r="AA111" s="311"/>
      <c r="AB111" s="311"/>
      <c r="AC111" s="311"/>
      <c r="AD111" s="311"/>
      <c r="AE111" s="311"/>
      <c r="AF111" s="311"/>
      <c r="AG111" s="311"/>
      <c r="AH111" s="311"/>
      <c r="AI111" s="311"/>
      <c r="AJ111" s="311"/>
      <c r="AK111" s="311"/>
      <c r="AL111" s="311"/>
      <c r="AM111" s="311"/>
      <c r="AN111" s="311"/>
      <c r="AO111" s="311"/>
      <c r="AP111" s="311"/>
      <c r="AQ111" s="311"/>
      <c r="AR111" s="311"/>
      <c r="AS111" s="311"/>
      <c r="AT111" s="311"/>
      <c r="AU111" s="311"/>
      <c r="AV111" s="311"/>
      <c r="AW111" s="311"/>
      <c r="AX111" s="311"/>
      <c r="AY111" s="311"/>
      <c r="AZ111" s="311"/>
      <c r="BA111" s="311"/>
      <c r="BB111" s="311"/>
      <c r="BC111" s="311"/>
      <c r="BD111" s="311"/>
      <c r="BE111" s="311"/>
      <c r="BF111" s="311"/>
      <c r="BG111" s="311"/>
      <c r="BH111" s="311"/>
      <c r="BI111" s="311"/>
      <c r="BJ111" s="311"/>
      <c r="BK111" s="311"/>
      <c r="BL111" s="311"/>
      <c r="BM111" s="311"/>
      <c r="BN111" s="311"/>
      <c r="BO111" s="311"/>
    </row>
    <row r="112" spans="1:67" s="311" customFormat="1" ht="89.25" x14ac:dyDescent="0.25">
      <c r="A112" s="253">
        <v>100</v>
      </c>
      <c r="B112" s="265" t="s">
        <v>1612</v>
      </c>
      <c r="C112" s="254" t="s">
        <v>1428</v>
      </c>
      <c r="D112" s="254" t="s">
        <v>1429</v>
      </c>
      <c r="E112" s="254" t="s">
        <v>183</v>
      </c>
      <c r="F112" s="229" t="s">
        <v>1358</v>
      </c>
      <c r="G112" s="296">
        <v>14.4</v>
      </c>
      <c r="H112" s="229"/>
      <c r="I112" s="225">
        <v>6322000</v>
      </c>
      <c r="J112" s="225">
        <f>I112-L112</f>
        <v>474149.96999999974</v>
      </c>
      <c r="K112" s="226">
        <f>J112/I112*100</f>
        <v>7.4999995254666203</v>
      </c>
      <c r="L112" s="225">
        <v>5847850.0300000003</v>
      </c>
      <c r="M112" s="281" t="s">
        <v>1359</v>
      </c>
      <c r="N112" s="268">
        <v>44060</v>
      </c>
      <c r="O112" s="229" t="s">
        <v>1370</v>
      </c>
      <c r="P112" s="256"/>
      <c r="Q112" s="229"/>
      <c r="R112" s="300"/>
      <c r="S112" s="300"/>
      <c r="T112" s="300"/>
    </row>
    <row r="113" spans="1:20" s="311" customFormat="1" ht="63.75" x14ac:dyDescent="0.25">
      <c r="A113" s="253">
        <v>101</v>
      </c>
      <c r="B113" s="254" t="s">
        <v>1562</v>
      </c>
      <c r="C113" s="254" t="s">
        <v>1424</v>
      </c>
      <c r="D113" s="254" t="s">
        <v>1426</v>
      </c>
      <c r="E113" s="254" t="s">
        <v>183</v>
      </c>
      <c r="F113" s="229" t="s">
        <v>1435</v>
      </c>
      <c r="G113" s="229"/>
      <c r="H113" s="322" t="s">
        <v>1425</v>
      </c>
      <c r="I113" s="225">
        <v>161728</v>
      </c>
      <c r="J113" s="225">
        <f>I113-L113</f>
        <v>161728</v>
      </c>
      <c r="K113" s="226">
        <f>J113/I113*100</f>
        <v>100</v>
      </c>
      <c r="L113" s="227">
        <v>0</v>
      </c>
      <c r="M113" s="302"/>
      <c r="N113" s="228">
        <v>41394</v>
      </c>
      <c r="O113" s="229" t="s">
        <v>1446</v>
      </c>
      <c r="P113" s="256"/>
      <c r="Q113" s="229"/>
      <c r="R113" s="300"/>
      <c r="S113" s="300"/>
      <c r="T113" s="300"/>
    </row>
    <row r="114" spans="1:20" ht="15" customHeight="1" x14ac:dyDescent="0.25">
      <c r="A114" s="256" t="s">
        <v>65</v>
      </c>
      <c r="B114" s="323"/>
      <c r="C114" s="323"/>
      <c r="D114" s="323"/>
      <c r="E114" s="254"/>
      <c r="F114" s="256"/>
      <c r="G114" s="265"/>
      <c r="H114" s="265"/>
      <c r="I114" s="225">
        <f>SUM(I70:I113)</f>
        <v>58630013.340000004</v>
      </c>
      <c r="J114" s="225"/>
      <c r="K114" s="225"/>
      <c r="L114" s="225">
        <f>SUM(L70:L113)</f>
        <v>50219877.299999997</v>
      </c>
      <c r="M114" s="265"/>
      <c r="N114" s="228"/>
      <c r="O114" s="229"/>
      <c r="P114" s="256"/>
      <c r="Q114" s="256"/>
      <c r="R114" s="256"/>
      <c r="S114" s="256"/>
      <c r="T114" s="256"/>
    </row>
    <row r="115" spans="1:20" x14ac:dyDescent="0.25">
      <c r="A115" s="307"/>
      <c r="B115" s="307"/>
      <c r="C115" s="307"/>
      <c r="D115" s="307"/>
      <c r="E115" s="307"/>
      <c r="F115" s="307"/>
      <c r="G115" s="307"/>
      <c r="H115" s="307"/>
      <c r="I115" s="225">
        <f>I114+I69+I65+I61+I51</f>
        <v>115882846.19</v>
      </c>
      <c r="J115" s="324"/>
      <c r="K115" s="324"/>
      <c r="L115" s="225">
        <f>L114+L69+L65+L61+L51</f>
        <v>95619490.989999995</v>
      </c>
      <c r="M115" s="307"/>
      <c r="N115" s="307"/>
      <c r="O115" s="307"/>
      <c r="P115" s="325"/>
      <c r="Q115" s="229"/>
      <c r="R115" s="307"/>
      <c r="S115" s="307"/>
      <c r="T115" s="307"/>
    </row>
    <row r="116" spans="1:20" x14ac:dyDescent="0.25">
      <c r="H116" s="311"/>
      <c r="I116" s="326"/>
      <c r="J116" s="326"/>
    </row>
    <row r="117" spans="1:20" x14ac:dyDescent="0.25">
      <c r="G117" s="328"/>
      <c r="H117" s="329"/>
      <c r="I117" s="326"/>
      <c r="J117" s="326"/>
      <c r="K117" s="326"/>
      <c r="L117" s="326"/>
    </row>
    <row r="118" spans="1:20" x14ac:dyDescent="0.25">
      <c r="H118" s="311"/>
      <c r="I118" s="326"/>
      <c r="J118" s="326"/>
    </row>
    <row r="119" spans="1:20" x14ac:dyDescent="0.25">
      <c r="H119" s="311"/>
      <c r="I119" s="326"/>
      <c r="J119" s="326"/>
    </row>
    <row r="120" spans="1:20" x14ac:dyDescent="0.25">
      <c r="H120" s="311"/>
      <c r="I120" s="326"/>
      <c r="J120" s="326"/>
    </row>
    <row r="121" spans="1:20" x14ac:dyDescent="0.25">
      <c r="H121" s="311"/>
      <c r="I121" s="326"/>
      <c r="J121" s="326"/>
    </row>
    <row r="122" spans="1:20" x14ac:dyDescent="0.25">
      <c r="H122" s="311"/>
      <c r="I122" s="326"/>
      <c r="J122" s="326"/>
    </row>
    <row r="123" spans="1:20" x14ac:dyDescent="0.25">
      <c r="H123" s="311"/>
      <c r="I123" s="326"/>
      <c r="J123" s="326"/>
    </row>
    <row r="124" spans="1:20" x14ac:dyDescent="0.25">
      <c r="H124" s="311"/>
      <c r="I124" s="326"/>
      <c r="J124" s="326"/>
    </row>
    <row r="125" spans="1:20" x14ac:dyDescent="0.25">
      <c r="D125" s="327"/>
      <c r="E125" s="327"/>
      <c r="H125" s="311"/>
      <c r="I125" s="326"/>
      <c r="J125" s="326"/>
    </row>
    <row r="126" spans="1:20" x14ac:dyDescent="0.25">
      <c r="H126" s="311"/>
      <c r="I126" s="326"/>
      <c r="J126" s="326"/>
    </row>
    <row r="127" spans="1:20" x14ac:dyDescent="0.25">
      <c r="H127" s="311"/>
      <c r="I127" s="326"/>
      <c r="J127" s="326"/>
    </row>
    <row r="128" spans="1:20" x14ac:dyDescent="0.25">
      <c r="H128" s="311"/>
      <c r="I128" s="326"/>
      <c r="J128" s="326"/>
    </row>
    <row r="129" spans="8:10" x14ac:dyDescent="0.25">
      <c r="H129" s="311"/>
      <c r="I129" s="326"/>
      <c r="J129" s="326"/>
    </row>
    <row r="130" spans="8:10" x14ac:dyDescent="0.25">
      <c r="H130" s="311"/>
      <c r="I130" s="326"/>
      <c r="J130" s="326"/>
    </row>
    <row r="131" spans="8:10" x14ac:dyDescent="0.25">
      <c r="H131" s="311"/>
      <c r="I131" s="326"/>
      <c r="J131" s="326"/>
    </row>
    <row r="132" spans="8:10" x14ac:dyDescent="0.25">
      <c r="H132" s="311"/>
      <c r="I132" s="326"/>
      <c r="J132" s="326"/>
    </row>
    <row r="133" spans="8:10" x14ac:dyDescent="0.25">
      <c r="H133" s="311"/>
      <c r="I133" s="326"/>
      <c r="J133" s="326"/>
    </row>
    <row r="134" spans="8:10" x14ac:dyDescent="0.25">
      <c r="H134" s="311"/>
      <c r="I134" s="326"/>
      <c r="J134" s="326"/>
    </row>
    <row r="135" spans="8:10" x14ac:dyDescent="0.25">
      <c r="H135" s="311"/>
      <c r="I135" s="326"/>
      <c r="J135" s="326"/>
    </row>
    <row r="136" spans="8:10" x14ac:dyDescent="0.25">
      <c r="H136" s="311"/>
      <c r="I136" s="326"/>
      <c r="J136" s="326"/>
    </row>
    <row r="137" spans="8:10" x14ac:dyDescent="0.25">
      <c r="H137" s="311"/>
      <c r="I137" s="326"/>
      <c r="J137" s="326"/>
    </row>
    <row r="138" spans="8:10" x14ac:dyDescent="0.25">
      <c r="H138" s="311"/>
      <c r="I138" s="326"/>
      <c r="J138" s="326"/>
    </row>
    <row r="139" spans="8:10" x14ac:dyDescent="0.25">
      <c r="H139" s="311"/>
      <c r="I139" s="326"/>
      <c r="J139" s="326"/>
    </row>
    <row r="140" spans="8:10" x14ac:dyDescent="0.25">
      <c r="H140" s="311"/>
      <c r="I140" s="326"/>
      <c r="J140" s="326"/>
    </row>
    <row r="141" spans="8:10" x14ac:dyDescent="0.25">
      <c r="H141" s="311"/>
      <c r="I141" s="326"/>
      <c r="J141" s="326"/>
    </row>
    <row r="142" spans="8:10" x14ac:dyDescent="0.25">
      <c r="H142" s="311"/>
      <c r="I142" s="326"/>
      <c r="J142" s="326"/>
    </row>
    <row r="143" spans="8:10" x14ac:dyDescent="0.25">
      <c r="H143" s="311"/>
      <c r="I143" s="326"/>
      <c r="J143" s="326"/>
    </row>
    <row r="144" spans="8:10" x14ac:dyDescent="0.25">
      <c r="H144" s="311"/>
      <c r="I144" s="326"/>
      <c r="J144" s="326"/>
    </row>
    <row r="145" spans="8:10" x14ac:dyDescent="0.25">
      <c r="H145" s="311"/>
      <c r="I145" s="326"/>
      <c r="J145" s="326"/>
    </row>
    <row r="146" spans="8:10" x14ac:dyDescent="0.25">
      <c r="H146" s="311"/>
      <c r="I146" s="326"/>
      <c r="J146" s="326"/>
    </row>
    <row r="147" spans="8:10" x14ac:dyDescent="0.25">
      <c r="H147" s="311"/>
      <c r="I147" s="326"/>
      <c r="J147" s="326"/>
    </row>
    <row r="148" spans="8:10" x14ac:dyDescent="0.25">
      <c r="H148" s="311"/>
      <c r="I148" s="326"/>
      <c r="J148" s="326"/>
    </row>
    <row r="149" spans="8:10" x14ac:dyDescent="0.25">
      <c r="H149" s="311"/>
      <c r="I149" s="326"/>
      <c r="J149" s="326"/>
    </row>
    <row r="150" spans="8:10" x14ac:dyDescent="0.25">
      <c r="H150" s="311"/>
      <c r="I150" s="326"/>
      <c r="J150" s="326"/>
    </row>
    <row r="151" spans="8:10" x14ac:dyDescent="0.25">
      <c r="H151" s="311"/>
      <c r="I151" s="326"/>
      <c r="J151" s="326"/>
    </row>
    <row r="152" spans="8:10" x14ac:dyDescent="0.25">
      <c r="H152" s="311"/>
      <c r="I152" s="326"/>
      <c r="J152" s="326"/>
    </row>
    <row r="153" spans="8:10" x14ac:dyDescent="0.25">
      <c r="H153" s="311"/>
      <c r="I153" s="326"/>
      <c r="J153" s="326"/>
    </row>
    <row r="154" spans="8:10" x14ac:dyDescent="0.25">
      <c r="H154" s="311"/>
      <c r="I154" s="326"/>
      <c r="J154" s="326"/>
    </row>
    <row r="155" spans="8:10" x14ac:dyDescent="0.25">
      <c r="H155" s="311"/>
      <c r="I155" s="326"/>
      <c r="J155" s="326"/>
    </row>
    <row r="156" spans="8:10" x14ac:dyDescent="0.25">
      <c r="H156" s="311"/>
      <c r="I156" s="326"/>
      <c r="J156" s="326"/>
    </row>
    <row r="157" spans="8:10" x14ac:dyDescent="0.25">
      <c r="H157" s="311"/>
      <c r="I157" s="326"/>
      <c r="J157" s="326"/>
    </row>
    <row r="158" spans="8:10" x14ac:dyDescent="0.25">
      <c r="H158" s="311"/>
      <c r="I158" s="326"/>
      <c r="J158" s="326"/>
    </row>
    <row r="159" spans="8:10" x14ac:dyDescent="0.25">
      <c r="H159" s="311"/>
      <c r="I159" s="326"/>
      <c r="J159" s="326"/>
    </row>
    <row r="160" spans="8:10" x14ac:dyDescent="0.25">
      <c r="H160" s="311"/>
      <c r="I160" s="326"/>
      <c r="J160" s="326"/>
    </row>
    <row r="161" spans="8:10" x14ac:dyDescent="0.25">
      <c r="H161" s="311"/>
      <c r="I161" s="326"/>
      <c r="J161" s="326"/>
    </row>
    <row r="162" spans="8:10" x14ac:dyDescent="0.25">
      <c r="H162" s="311"/>
      <c r="I162" s="326"/>
      <c r="J162" s="326"/>
    </row>
    <row r="163" spans="8:10" x14ac:dyDescent="0.25">
      <c r="H163" s="311"/>
      <c r="I163" s="326"/>
      <c r="J163" s="326"/>
    </row>
    <row r="164" spans="8:10" x14ac:dyDescent="0.25">
      <c r="H164" s="311"/>
      <c r="I164" s="326"/>
      <c r="J164" s="326"/>
    </row>
    <row r="165" spans="8:10" x14ac:dyDescent="0.25">
      <c r="H165" s="311"/>
      <c r="I165" s="326"/>
      <c r="J165" s="326"/>
    </row>
    <row r="166" spans="8:10" x14ac:dyDescent="0.25">
      <c r="H166" s="311"/>
      <c r="I166" s="326"/>
      <c r="J166" s="326"/>
    </row>
    <row r="167" spans="8:10" x14ac:dyDescent="0.25">
      <c r="H167" s="311"/>
      <c r="I167" s="326"/>
      <c r="J167" s="326"/>
    </row>
    <row r="168" spans="8:10" x14ac:dyDescent="0.25">
      <c r="H168" s="311"/>
      <c r="I168" s="326"/>
      <c r="J168" s="326"/>
    </row>
    <row r="169" spans="8:10" x14ac:dyDescent="0.25">
      <c r="H169" s="311"/>
      <c r="I169" s="326"/>
      <c r="J169" s="326"/>
    </row>
    <row r="170" spans="8:10" x14ac:dyDescent="0.25">
      <c r="H170" s="311"/>
      <c r="I170" s="326"/>
      <c r="J170" s="326"/>
    </row>
    <row r="171" spans="8:10" x14ac:dyDescent="0.25">
      <c r="H171" s="311"/>
      <c r="I171" s="326"/>
      <c r="J171" s="326"/>
    </row>
    <row r="172" spans="8:10" x14ac:dyDescent="0.25">
      <c r="H172" s="311"/>
      <c r="I172" s="326"/>
      <c r="J172" s="326"/>
    </row>
    <row r="173" spans="8:10" x14ac:dyDescent="0.25">
      <c r="H173" s="311"/>
      <c r="I173" s="326"/>
      <c r="J173" s="326"/>
    </row>
    <row r="174" spans="8:10" x14ac:dyDescent="0.25">
      <c r="H174" s="311"/>
      <c r="I174" s="326"/>
      <c r="J174" s="326"/>
    </row>
    <row r="175" spans="8:10" x14ac:dyDescent="0.25">
      <c r="H175" s="311"/>
      <c r="I175" s="326"/>
      <c r="J175" s="326"/>
    </row>
    <row r="176" spans="8:10" x14ac:dyDescent="0.25">
      <c r="H176" s="311"/>
      <c r="I176" s="326"/>
      <c r="J176" s="326"/>
    </row>
    <row r="177" spans="8:10" x14ac:dyDescent="0.25">
      <c r="H177" s="311"/>
      <c r="I177" s="326"/>
      <c r="J177" s="326"/>
    </row>
    <row r="178" spans="8:10" x14ac:dyDescent="0.25">
      <c r="H178" s="311"/>
      <c r="I178" s="326"/>
      <c r="J178" s="326"/>
    </row>
    <row r="179" spans="8:10" x14ac:dyDescent="0.25">
      <c r="H179" s="311"/>
      <c r="I179" s="326"/>
      <c r="J179" s="326"/>
    </row>
    <row r="180" spans="8:10" x14ac:dyDescent="0.25">
      <c r="H180" s="311"/>
      <c r="I180" s="326"/>
      <c r="J180" s="326"/>
    </row>
    <row r="181" spans="8:10" x14ac:dyDescent="0.25">
      <c r="H181" s="311"/>
      <c r="I181" s="326"/>
      <c r="J181" s="326"/>
    </row>
    <row r="182" spans="8:10" x14ac:dyDescent="0.25">
      <c r="H182" s="311"/>
      <c r="I182" s="326"/>
      <c r="J182" s="326"/>
    </row>
    <row r="183" spans="8:10" x14ac:dyDescent="0.25">
      <c r="H183" s="311"/>
      <c r="I183" s="326"/>
      <c r="J183" s="326"/>
    </row>
    <row r="184" spans="8:10" x14ac:dyDescent="0.25">
      <c r="H184" s="311"/>
      <c r="I184" s="326"/>
      <c r="J184" s="326"/>
    </row>
    <row r="185" spans="8:10" x14ac:dyDescent="0.25">
      <c r="H185" s="311"/>
      <c r="I185" s="326"/>
      <c r="J185" s="326"/>
    </row>
    <row r="186" spans="8:10" x14ac:dyDescent="0.25">
      <c r="H186" s="311"/>
      <c r="I186" s="326"/>
      <c r="J186" s="326"/>
    </row>
    <row r="187" spans="8:10" x14ac:dyDescent="0.25">
      <c r="H187" s="311"/>
      <c r="I187" s="326"/>
      <c r="J187" s="326"/>
    </row>
    <row r="188" spans="8:10" x14ac:dyDescent="0.25">
      <c r="H188" s="311"/>
      <c r="I188" s="326"/>
      <c r="J188" s="326"/>
    </row>
    <row r="189" spans="8:10" x14ac:dyDescent="0.25">
      <c r="H189" s="311"/>
      <c r="I189" s="326"/>
      <c r="J189" s="326"/>
    </row>
    <row r="190" spans="8:10" x14ac:dyDescent="0.25">
      <c r="H190" s="311"/>
      <c r="I190" s="326"/>
      <c r="J190" s="326"/>
    </row>
    <row r="191" spans="8:10" x14ac:dyDescent="0.25">
      <c r="H191" s="311"/>
      <c r="I191" s="326"/>
      <c r="J191" s="326"/>
    </row>
    <row r="192" spans="8:10" x14ac:dyDescent="0.25">
      <c r="H192" s="311"/>
      <c r="I192" s="326"/>
      <c r="J192" s="326"/>
    </row>
    <row r="193" spans="8:10" x14ac:dyDescent="0.25">
      <c r="H193" s="311"/>
      <c r="I193" s="326"/>
      <c r="J193" s="326"/>
    </row>
    <row r="194" spans="8:10" x14ac:dyDescent="0.25">
      <c r="H194" s="311"/>
      <c r="I194" s="326"/>
      <c r="J194" s="326"/>
    </row>
    <row r="195" spans="8:10" x14ac:dyDescent="0.25">
      <c r="H195" s="311"/>
      <c r="I195" s="326"/>
      <c r="J195" s="326"/>
    </row>
    <row r="196" spans="8:10" x14ac:dyDescent="0.25">
      <c r="H196" s="311"/>
      <c r="I196" s="326"/>
      <c r="J196" s="326"/>
    </row>
    <row r="197" spans="8:10" x14ac:dyDescent="0.25">
      <c r="H197" s="311"/>
      <c r="I197" s="326"/>
      <c r="J197" s="326"/>
    </row>
    <row r="198" spans="8:10" x14ac:dyDescent="0.25">
      <c r="H198" s="311"/>
      <c r="I198" s="326"/>
      <c r="J198" s="326"/>
    </row>
  </sheetData>
  <mergeCells count="10">
    <mergeCell ref="I73:I74"/>
    <mergeCell ref="J73:J74"/>
    <mergeCell ref="K73:K74"/>
    <mergeCell ref="L73:L74"/>
    <mergeCell ref="A1:P1"/>
    <mergeCell ref="C2:O2"/>
    <mergeCell ref="I71:I72"/>
    <mergeCell ref="J71:J72"/>
    <mergeCell ref="K71:K72"/>
    <mergeCell ref="L71:L72"/>
  </mergeCells>
  <pageMargins left="0.70866141732283472" right="0.31496062992125984" top="1.1811023622047245" bottom="0.35433070866141736" header="0.31496062992125984" footer="0.19685039370078741"/>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7030A0"/>
    <pageSetUpPr fitToPage="1"/>
  </sheetPr>
  <dimension ref="A1:P92"/>
  <sheetViews>
    <sheetView topLeftCell="A66" zoomScale="95" zoomScaleNormal="95" zoomScaleSheetLayoutView="77" workbookViewId="0">
      <selection activeCell="A11" activeCellId="1" sqref="A15:A83 A5:A11"/>
    </sheetView>
  </sheetViews>
  <sheetFormatPr defaultRowHeight="15" x14ac:dyDescent="0.25"/>
  <cols>
    <col min="1" max="1" width="6.7109375" style="15" customWidth="1"/>
    <col min="2" max="2" width="15.140625" style="15" bestFit="1" customWidth="1"/>
    <col min="3" max="3" width="31.42578125" style="15" customWidth="1"/>
    <col min="4" max="4" width="24.5703125" style="15" customWidth="1"/>
    <col min="5" max="5" width="22" style="15" customWidth="1"/>
    <col min="6" max="6" width="15" style="15" customWidth="1"/>
    <col min="7" max="7" width="13.28515625" style="15" customWidth="1"/>
    <col min="8" max="8" width="11.7109375" style="15" customWidth="1"/>
    <col min="9" max="9" width="14.28515625" style="15" customWidth="1"/>
    <col min="10" max="10" width="12.7109375" style="15" customWidth="1"/>
    <col min="11" max="11" width="22.5703125" style="15" customWidth="1"/>
    <col min="12" max="12" width="11.7109375" style="15" customWidth="1"/>
    <col min="13" max="13" width="16.5703125" style="15" customWidth="1"/>
    <col min="14" max="14" width="20.42578125" style="15" customWidth="1"/>
    <col min="15" max="15" width="12.7109375" style="15" customWidth="1"/>
    <col min="16" max="16" width="11.5703125" style="15" customWidth="1"/>
    <col min="17" max="17" width="16.140625" style="15" customWidth="1"/>
    <col min="18" max="18" width="15.7109375" style="15" customWidth="1"/>
    <col min="19" max="16384" width="9.140625" style="15"/>
  </cols>
  <sheetData>
    <row r="1" spans="1:16" ht="36.75" customHeight="1" x14ac:dyDescent="0.25">
      <c r="A1" s="401" t="s">
        <v>263</v>
      </c>
      <c r="B1" s="401"/>
      <c r="C1" s="401"/>
      <c r="D1" s="401"/>
      <c r="E1" s="401"/>
      <c r="F1" s="401"/>
      <c r="G1" s="401"/>
      <c r="H1" s="401"/>
      <c r="I1" s="401"/>
      <c r="J1" s="401"/>
      <c r="K1" s="401"/>
      <c r="L1" s="401"/>
      <c r="M1" s="355"/>
      <c r="N1" s="355"/>
      <c r="O1" s="355"/>
      <c r="P1" s="355"/>
    </row>
    <row r="2" spans="1:16" ht="62.25" customHeight="1" x14ac:dyDescent="0.25">
      <c r="A2" s="407" t="s">
        <v>1864</v>
      </c>
      <c r="B2" s="407"/>
      <c r="C2" s="407"/>
      <c r="D2" s="407"/>
      <c r="E2" s="407"/>
      <c r="F2" s="407"/>
      <c r="G2" s="407"/>
      <c r="H2" s="407"/>
      <c r="I2" s="407"/>
      <c r="J2" s="407"/>
      <c r="K2" s="407"/>
      <c r="L2" s="407"/>
      <c r="M2" s="407"/>
      <c r="N2" s="407"/>
      <c r="O2" s="407"/>
      <c r="P2" s="407"/>
    </row>
    <row r="3" spans="1:16" s="150" customFormat="1" ht="110.25" x14ac:dyDescent="0.3">
      <c r="A3" s="350" t="s">
        <v>0</v>
      </c>
      <c r="B3" s="356" t="s">
        <v>1</v>
      </c>
      <c r="C3" s="356" t="s">
        <v>39</v>
      </c>
      <c r="D3" s="356" t="s">
        <v>14</v>
      </c>
      <c r="E3" s="356" t="s">
        <v>1064</v>
      </c>
      <c r="F3" s="356" t="s">
        <v>1063</v>
      </c>
      <c r="G3" s="356" t="s">
        <v>41</v>
      </c>
      <c r="H3" s="356" t="s">
        <v>40</v>
      </c>
      <c r="I3" s="356" t="s">
        <v>6</v>
      </c>
      <c r="J3" s="356" t="s">
        <v>8</v>
      </c>
      <c r="K3" s="356" t="s">
        <v>9</v>
      </c>
      <c r="L3" s="356" t="s">
        <v>10</v>
      </c>
      <c r="M3" s="356" t="s">
        <v>11</v>
      </c>
      <c r="N3" s="356" t="s">
        <v>25</v>
      </c>
      <c r="O3" s="356" t="s">
        <v>12</v>
      </c>
      <c r="P3" s="356" t="s">
        <v>13</v>
      </c>
    </row>
    <row r="4" spans="1:16" s="150" customFormat="1" ht="18.75" x14ac:dyDescent="0.3">
      <c r="A4" s="330">
        <v>1</v>
      </c>
      <c r="B4" s="356">
        <v>2</v>
      </c>
      <c r="C4" s="356">
        <v>3</v>
      </c>
      <c r="D4" s="356">
        <v>4</v>
      </c>
      <c r="E4" s="356">
        <v>5</v>
      </c>
      <c r="F4" s="356">
        <v>6</v>
      </c>
      <c r="G4" s="357">
        <v>7</v>
      </c>
      <c r="H4" s="357">
        <v>8</v>
      </c>
      <c r="I4" s="356">
        <v>9</v>
      </c>
      <c r="J4" s="357">
        <v>10</v>
      </c>
      <c r="K4" s="358">
        <v>11</v>
      </c>
      <c r="L4" s="356">
        <v>12</v>
      </c>
      <c r="M4" s="356">
        <v>13</v>
      </c>
      <c r="N4" s="356">
        <v>14</v>
      </c>
      <c r="O4" s="356">
        <v>15</v>
      </c>
      <c r="P4" s="356">
        <v>16</v>
      </c>
    </row>
    <row r="5" spans="1:16" s="150" customFormat="1" ht="60" x14ac:dyDescent="0.3">
      <c r="A5" s="330">
        <v>1</v>
      </c>
      <c r="B5" s="359" t="s">
        <v>1006</v>
      </c>
      <c r="C5" s="332" t="s">
        <v>1002</v>
      </c>
      <c r="D5" s="332" t="s">
        <v>1125</v>
      </c>
      <c r="E5" s="332" t="s">
        <v>48</v>
      </c>
      <c r="F5" s="333">
        <v>4740</v>
      </c>
      <c r="G5" s="333">
        <f t="shared" ref="G5:G11" si="0">F5-I5</f>
        <v>4740</v>
      </c>
      <c r="H5" s="333">
        <f t="shared" ref="H5:H10" si="1">G5/F5*100</f>
        <v>100</v>
      </c>
      <c r="I5" s="360">
        <v>0</v>
      </c>
      <c r="J5" s="334">
        <v>39878</v>
      </c>
      <c r="K5" s="335" t="s">
        <v>1003</v>
      </c>
      <c r="L5" s="361"/>
      <c r="M5" s="332"/>
      <c r="N5" s="356"/>
      <c r="O5" s="356"/>
      <c r="P5" s="356"/>
    </row>
    <row r="6" spans="1:16" s="150" customFormat="1" ht="47.25" x14ac:dyDescent="0.3">
      <c r="A6" s="330">
        <v>2</v>
      </c>
      <c r="B6" s="342" t="s">
        <v>1124</v>
      </c>
      <c r="C6" s="87" t="s">
        <v>1123</v>
      </c>
      <c r="D6" s="332" t="s">
        <v>1125</v>
      </c>
      <c r="E6" s="332" t="s">
        <v>48</v>
      </c>
      <c r="F6" s="333">
        <v>86000</v>
      </c>
      <c r="G6" s="333">
        <f t="shared" si="0"/>
        <v>0</v>
      </c>
      <c r="H6" s="333">
        <f t="shared" si="1"/>
        <v>0</v>
      </c>
      <c r="I6" s="333">
        <v>86000</v>
      </c>
      <c r="J6" s="334">
        <v>43423</v>
      </c>
      <c r="K6" s="170" t="s">
        <v>1126</v>
      </c>
      <c r="L6" s="362"/>
      <c r="M6" s="363"/>
      <c r="N6" s="358"/>
      <c r="O6" s="358"/>
      <c r="P6" s="358"/>
    </row>
    <row r="7" spans="1:16" s="150" customFormat="1" ht="47.25" x14ac:dyDescent="0.3">
      <c r="A7" s="330">
        <v>3</v>
      </c>
      <c r="B7" s="342" t="s">
        <v>1324</v>
      </c>
      <c r="C7" s="87" t="s">
        <v>1325</v>
      </c>
      <c r="D7" s="332" t="s">
        <v>1125</v>
      </c>
      <c r="E7" s="332" t="s">
        <v>48</v>
      </c>
      <c r="F7" s="333">
        <v>1</v>
      </c>
      <c r="G7" s="333">
        <f t="shared" si="0"/>
        <v>0</v>
      </c>
      <c r="H7" s="333">
        <f t="shared" si="1"/>
        <v>0</v>
      </c>
      <c r="I7" s="333">
        <v>1</v>
      </c>
      <c r="J7" s="334">
        <v>40701</v>
      </c>
      <c r="K7" s="129" t="s">
        <v>1326</v>
      </c>
      <c r="L7" s="362"/>
      <c r="M7" s="363"/>
      <c r="N7" s="358"/>
      <c r="O7" s="358"/>
      <c r="P7" s="358"/>
    </row>
    <row r="8" spans="1:16" s="150" customFormat="1" ht="189" x14ac:dyDescent="0.3">
      <c r="A8" s="330">
        <v>4</v>
      </c>
      <c r="B8" s="342" t="s">
        <v>1334</v>
      </c>
      <c r="C8" s="87" t="s">
        <v>1332</v>
      </c>
      <c r="D8" s="332" t="s">
        <v>1010</v>
      </c>
      <c r="E8" s="332" t="s">
        <v>48</v>
      </c>
      <c r="F8" s="333">
        <v>324363.48</v>
      </c>
      <c r="G8" s="333">
        <f t="shared" si="0"/>
        <v>324363.48</v>
      </c>
      <c r="H8" s="333">
        <f t="shared" si="1"/>
        <v>100</v>
      </c>
      <c r="I8" s="333">
        <v>0</v>
      </c>
      <c r="J8" s="334">
        <v>39473</v>
      </c>
      <c r="K8" s="129" t="s">
        <v>1333</v>
      </c>
      <c r="L8" s="362"/>
      <c r="M8" s="363"/>
      <c r="N8" s="358"/>
      <c r="O8" s="358"/>
      <c r="P8" s="358"/>
    </row>
    <row r="9" spans="1:16" s="150" customFormat="1" ht="63" x14ac:dyDescent="0.3">
      <c r="A9" s="330">
        <v>5</v>
      </c>
      <c r="B9" s="342" t="s">
        <v>1476</v>
      </c>
      <c r="C9" s="87" t="s">
        <v>1477</v>
      </c>
      <c r="D9" s="332" t="s">
        <v>1478</v>
      </c>
      <c r="E9" s="332" t="s">
        <v>48</v>
      </c>
      <c r="F9" s="333">
        <v>26000</v>
      </c>
      <c r="G9" s="333">
        <f t="shared" si="0"/>
        <v>0</v>
      </c>
      <c r="H9" s="333">
        <f t="shared" si="1"/>
        <v>0</v>
      </c>
      <c r="I9" s="333">
        <v>26000</v>
      </c>
      <c r="J9" s="133">
        <v>44221</v>
      </c>
      <c r="K9" s="129" t="s">
        <v>1850</v>
      </c>
      <c r="L9" s="362"/>
      <c r="M9" s="363"/>
      <c r="N9" s="358"/>
      <c r="O9" s="358"/>
      <c r="P9" s="358"/>
    </row>
    <row r="10" spans="1:16" s="150" customFormat="1" ht="78.75" x14ac:dyDescent="0.3">
      <c r="A10" s="330">
        <v>6</v>
      </c>
      <c r="B10" s="342" t="s">
        <v>1796</v>
      </c>
      <c r="C10" s="87" t="s">
        <v>1797</v>
      </c>
      <c r="D10" s="332" t="s">
        <v>1798</v>
      </c>
      <c r="E10" s="332" t="s">
        <v>48</v>
      </c>
      <c r="F10" s="333">
        <v>1</v>
      </c>
      <c r="G10" s="333">
        <v>1</v>
      </c>
      <c r="H10" s="333">
        <f t="shared" si="1"/>
        <v>100</v>
      </c>
      <c r="I10" s="333">
        <v>0</v>
      </c>
      <c r="J10" s="133">
        <v>44715</v>
      </c>
      <c r="K10" s="129" t="s">
        <v>1799</v>
      </c>
      <c r="L10" s="362"/>
      <c r="M10" s="363"/>
      <c r="N10" s="358"/>
      <c r="O10" s="358"/>
      <c r="P10" s="358"/>
    </row>
    <row r="11" spans="1:16" s="224" customFormat="1" ht="63" x14ac:dyDescent="0.3">
      <c r="A11" s="330">
        <f>A10+1</f>
        <v>7</v>
      </c>
      <c r="B11" s="331" t="s">
        <v>1055</v>
      </c>
      <c r="C11" s="87" t="s">
        <v>1127</v>
      </c>
      <c r="D11" s="332" t="s">
        <v>139</v>
      </c>
      <c r="E11" s="332" t="s">
        <v>48</v>
      </c>
      <c r="F11" s="333">
        <v>422200</v>
      </c>
      <c r="G11" s="333">
        <f t="shared" si="0"/>
        <v>422200</v>
      </c>
      <c r="H11" s="333">
        <f>G11/F11*100</f>
        <v>100</v>
      </c>
      <c r="I11" s="333">
        <v>0</v>
      </c>
      <c r="J11" s="334">
        <v>39839</v>
      </c>
      <c r="K11" s="332" t="s">
        <v>1000</v>
      </c>
      <c r="L11" s="365"/>
      <c r="M11" s="365"/>
      <c r="N11" s="365"/>
      <c r="O11" s="365"/>
      <c r="P11" s="365"/>
    </row>
    <row r="12" spans="1:16" s="224" customFormat="1" ht="18.75" x14ac:dyDescent="0.3">
      <c r="A12" s="330"/>
      <c r="B12" s="331"/>
      <c r="C12" s="87" t="s">
        <v>1851</v>
      </c>
      <c r="D12" s="332"/>
      <c r="E12" s="332"/>
      <c r="F12" s="333">
        <f>1250+5715.5+5715.5+61242.64*3+416.67*2</f>
        <v>197242.25999999998</v>
      </c>
      <c r="G12" s="333"/>
      <c r="H12" s="333"/>
      <c r="I12" s="333"/>
      <c r="J12" s="334"/>
      <c r="K12" s="332"/>
      <c r="L12" s="366"/>
      <c r="M12" s="366"/>
      <c r="N12" s="366"/>
      <c r="O12" s="366"/>
      <c r="P12" s="366"/>
    </row>
    <row r="13" spans="1:16" s="150" customFormat="1" ht="20.25" x14ac:dyDescent="0.3">
      <c r="A13" s="408" t="s">
        <v>63</v>
      </c>
      <c r="B13" s="408"/>
      <c r="C13" s="408"/>
      <c r="D13" s="408"/>
      <c r="E13" s="408"/>
      <c r="F13" s="364">
        <f>SUM(F5:F12)+F20</f>
        <v>3640547.74</v>
      </c>
      <c r="G13" s="338"/>
      <c r="H13" s="338"/>
      <c r="I13" s="364">
        <f>SUM(I5:I12)+I20</f>
        <v>327001</v>
      </c>
      <c r="J13" s="334"/>
      <c r="K13" s="332"/>
      <c r="L13" s="358"/>
      <c r="M13" s="358"/>
      <c r="N13" s="358"/>
      <c r="O13" s="358"/>
      <c r="P13" s="358"/>
    </row>
    <row r="14" spans="1:16" s="150" customFormat="1" ht="20.25" x14ac:dyDescent="0.3">
      <c r="A14" s="201"/>
      <c r="B14" s="201"/>
      <c r="C14" s="201"/>
      <c r="D14" s="201"/>
      <c r="E14" s="201"/>
      <c r="F14" s="159"/>
      <c r="G14" s="160"/>
      <c r="H14" s="160"/>
      <c r="I14" s="159"/>
      <c r="J14" s="147"/>
      <c r="K14" s="148"/>
      <c r="L14" s="149"/>
      <c r="M14" s="149"/>
      <c r="N14" s="149"/>
      <c r="O14" s="149"/>
      <c r="P14" s="149"/>
    </row>
    <row r="15" spans="1:16" s="31" customFormat="1" ht="126" x14ac:dyDescent="0.3">
      <c r="A15" s="330">
        <f>A11+1</f>
        <v>8</v>
      </c>
      <c r="B15" s="331" t="s">
        <v>1054</v>
      </c>
      <c r="C15" s="87" t="s">
        <v>1323</v>
      </c>
      <c r="D15" s="332" t="s">
        <v>139</v>
      </c>
      <c r="E15" s="332" t="s">
        <v>1004</v>
      </c>
      <c r="F15" s="333">
        <v>415000</v>
      </c>
      <c r="G15" s="333">
        <f t="shared" ref="G15:G20" si="2">F15-I15</f>
        <v>415000</v>
      </c>
      <c r="H15" s="333">
        <f>G15/F15*100</f>
        <v>100</v>
      </c>
      <c r="I15" s="333">
        <v>0</v>
      </c>
      <c r="J15" s="334">
        <v>39448</v>
      </c>
      <c r="K15" s="335" t="s">
        <v>80</v>
      </c>
      <c r="L15" s="19"/>
      <c r="M15" s="19"/>
      <c r="N15" s="19"/>
      <c r="O15" s="19"/>
      <c r="P15" s="19"/>
    </row>
    <row r="16" spans="1:16" s="31" customFormat="1" ht="141.75" x14ac:dyDescent="0.3">
      <c r="A16" s="330">
        <f t="shared" ref="A16:A21" si="3">A15+1</f>
        <v>9</v>
      </c>
      <c r="B16" s="331" t="s">
        <v>1056</v>
      </c>
      <c r="C16" s="87" t="s">
        <v>1322</v>
      </c>
      <c r="D16" s="332" t="s">
        <v>139</v>
      </c>
      <c r="E16" s="332" t="s">
        <v>1004</v>
      </c>
      <c r="F16" s="333">
        <v>189500</v>
      </c>
      <c r="G16" s="333">
        <f t="shared" si="2"/>
        <v>189500</v>
      </c>
      <c r="H16" s="333">
        <f>G16/F16*100</f>
        <v>100</v>
      </c>
      <c r="I16" s="333">
        <v>0</v>
      </c>
      <c r="J16" s="334">
        <v>42919</v>
      </c>
      <c r="K16" s="332" t="s">
        <v>1080</v>
      </c>
      <c r="L16" s="19"/>
      <c r="M16" s="19"/>
      <c r="N16" s="19"/>
      <c r="O16" s="19"/>
      <c r="P16" s="19"/>
    </row>
    <row r="17" spans="1:16" s="31" customFormat="1" ht="159.75" customHeight="1" x14ac:dyDescent="0.3">
      <c r="A17" s="330">
        <f t="shared" si="3"/>
        <v>10</v>
      </c>
      <c r="B17" s="331" t="s">
        <v>1219</v>
      </c>
      <c r="C17" s="87" t="s">
        <v>1317</v>
      </c>
      <c r="D17" s="332" t="s">
        <v>139</v>
      </c>
      <c r="E17" s="332" t="s">
        <v>1004</v>
      </c>
      <c r="F17" s="333">
        <v>938900</v>
      </c>
      <c r="G17" s="333">
        <f t="shared" si="2"/>
        <v>938900</v>
      </c>
      <c r="H17" s="333">
        <f>G17/F17*100</f>
        <v>100</v>
      </c>
      <c r="I17" s="333">
        <v>0</v>
      </c>
      <c r="J17" s="334">
        <v>43546</v>
      </c>
      <c r="K17" s="332" t="s">
        <v>1220</v>
      </c>
      <c r="L17" s="19"/>
      <c r="M17" s="19"/>
      <c r="N17" s="19"/>
      <c r="O17" s="19"/>
      <c r="P17" s="19"/>
    </row>
    <row r="18" spans="1:16" s="31" customFormat="1" ht="115.5" customHeight="1" x14ac:dyDescent="0.3">
      <c r="A18" s="330">
        <f t="shared" si="3"/>
        <v>11</v>
      </c>
      <c r="B18" s="331" t="s">
        <v>1464</v>
      </c>
      <c r="C18" s="87" t="s">
        <v>1445</v>
      </c>
      <c r="D18" s="332" t="s">
        <v>139</v>
      </c>
      <c r="E18" s="332" t="s">
        <v>1004</v>
      </c>
      <c r="F18" s="333">
        <v>260000</v>
      </c>
      <c r="G18" s="333">
        <f t="shared" si="2"/>
        <v>58500.09</v>
      </c>
      <c r="H18" s="333">
        <v>0</v>
      </c>
      <c r="I18" s="333">
        <v>201499.91</v>
      </c>
      <c r="J18" s="334">
        <v>44103</v>
      </c>
      <c r="K18" s="332" t="s">
        <v>1444</v>
      </c>
      <c r="L18" s="19"/>
      <c r="M18" s="19"/>
      <c r="N18" s="19"/>
      <c r="O18" s="19"/>
      <c r="P18" s="19"/>
    </row>
    <row r="19" spans="1:16" s="31" customFormat="1" ht="204.75" x14ac:dyDescent="0.3">
      <c r="A19" s="330">
        <f t="shared" si="3"/>
        <v>12</v>
      </c>
      <c r="B19" s="331" t="s">
        <v>1490</v>
      </c>
      <c r="C19" s="87" t="s">
        <v>1491</v>
      </c>
      <c r="D19" s="332" t="s">
        <v>139</v>
      </c>
      <c r="E19" s="332" t="s">
        <v>1004</v>
      </c>
      <c r="F19" s="333">
        <v>599000</v>
      </c>
      <c r="G19" s="333">
        <f t="shared" si="2"/>
        <v>149749.95000000001</v>
      </c>
      <c r="H19" s="333">
        <f>G19/F19*100</f>
        <v>24.999991652754595</v>
      </c>
      <c r="I19" s="333">
        <v>449250.05</v>
      </c>
      <c r="J19" s="334">
        <v>44239</v>
      </c>
      <c r="K19" s="332" t="s">
        <v>1492</v>
      </c>
      <c r="L19" s="19"/>
      <c r="M19" s="19"/>
      <c r="N19" s="19"/>
      <c r="O19" s="19"/>
      <c r="P19" s="19"/>
    </row>
    <row r="20" spans="1:16" s="31" customFormat="1" ht="267.75" x14ac:dyDescent="0.3">
      <c r="A20" s="330">
        <f t="shared" si="3"/>
        <v>13</v>
      </c>
      <c r="B20" s="331" t="s">
        <v>1842</v>
      </c>
      <c r="C20" s="87" t="s">
        <v>1843</v>
      </c>
      <c r="D20" s="332" t="s">
        <v>139</v>
      </c>
      <c r="E20" s="332" t="s">
        <v>996</v>
      </c>
      <c r="F20" s="333">
        <v>2580000</v>
      </c>
      <c r="G20" s="333">
        <f t="shared" si="2"/>
        <v>2365000</v>
      </c>
      <c r="H20" s="333">
        <f>G20/F20*100</f>
        <v>91.666666666666657</v>
      </c>
      <c r="I20" s="333">
        <v>215000</v>
      </c>
      <c r="J20" s="334">
        <v>44895</v>
      </c>
      <c r="K20" s="332" t="s">
        <v>1844</v>
      </c>
      <c r="L20" s="19"/>
      <c r="M20" s="19"/>
      <c r="N20" s="19"/>
      <c r="O20" s="19"/>
      <c r="P20" s="19"/>
    </row>
    <row r="21" spans="1:16" s="31" customFormat="1" ht="63" x14ac:dyDescent="0.3">
      <c r="A21" s="330">
        <f t="shared" si="3"/>
        <v>14</v>
      </c>
      <c r="B21" s="331"/>
      <c r="C21" s="87" t="s">
        <v>1147</v>
      </c>
      <c r="D21" s="332" t="s">
        <v>139</v>
      </c>
      <c r="E21" s="332" t="s">
        <v>1004</v>
      </c>
      <c r="F21" s="333">
        <v>2126894.38</v>
      </c>
      <c r="G21" s="333">
        <f>F21-I21</f>
        <v>1916794.38</v>
      </c>
      <c r="H21" s="333">
        <f>G21/F21*100</f>
        <v>90.121747371395088</v>
      </c>
      <c r="I21" s="333">
        <v>210100</v>
      </c>
      <c r="J21" s="334"/>
      <c r="K21" s="332"/>
      <c r="L21" s="19"/>
      <c r="M21" s="19"/>
      <c r="N21" s="19"/>
      <c r="O21" s="19"/>
      <c r="P21" s="19"/>
    </row>
    <row r="22" spans="1:16" s="31" customFormat="1" ht="18.75" x14ac:dyDescent="0.3">
      <c r="A22" s="330"/>
      <c r="B22" s="336"/>
      <c r="C22" s="337"/>
      <c r="D22" s="336"/>
      <c r="E22" s="336"/>
      <c r="F22" s="338">
        <f>SUM(F15:F21)-F20</f>
        <v>4529294.38</v>
      </c>
      <c r="G22" s="338"/>
      <c r="H22" s="338"/>
      <c r="I22" s="338">
        <f>SUM(I15:I21)-I20</f>
        <v>860849.96</v>
      </c>
      <c r="J22" s="339"/>
      <c r="K22" s="336"/>
      <c r="L22" s="161"/>
      <c r="M22" s="161"/>
      <c r="N22" s="161"/>
      <c r="O22" s="161"/>
      <c r="P22" s="161"/>
    </row>
    <row r="23" spans="1:16" s="162" customFormat="1" ht="18.75" x14ac:dyDescent="0.3">
      <c r="A23" s="340" t="s">
        <v>65</v>
      </c>
      <c r="B23" s="332"/>
      <c r="C23" s="87"/>
      <c r="D23" s="332"/>
      <c r="E23" s="332"/>
      <c r="F23" s="333"/>
      <c r="G23" s="341"/>
      <c r="H23" s="341"/>
      <c r="I23" s="333"/>
      <c r="J23" s="334"/>
      <c r="K23" s="332"/>
      <c r="L23" s="19"/>
      <c r="M23" s="19"/>
      <c r="N23" s="19"/>
      <c r="O23" s="19"/>
      <c r="P23" s="19"/>
    </row>
    <row r="24" spans="1:16" s="31" customFormat="1" ht="63" x14ac:dyDescent="0.3">
      <c r="A24" s="330">
        <f>A21+1</f>
        <v>15</v>
      </c>
      <c r="B24" s="342"/>
      <c r="C24" s="87" t="s">
        <v>1147</v>
      </c>
      <c r="D24" s="332" t="s">
        <v>139</v>
      </c>
      <c r="E24" s="332" t="s">
        <v>1007</v>
      </c>
      <c r="F24" s="333">
        <v>313954</v>
      </c>
      <c r="G24" s="333">
        <f>F24-I24</f>
        <v>313954</v>
      </c>
      <c r="H24" s="333">
        <f>G24/F24*100</f>
        <v>100</v>
      </c>
      <c r="I24" s="333">
        <v>0</v>
      </c>
      <c r="J24" s="334"/>
      <c r="K24" s="332"/>
      <c r="L24" s="19"/>
      <c r="M24" s="19"/>
      <c r="N24" s="19"/>
      <c r="O24" s="19"/>
      <c r="P24" s="19"/>
    </row>
    <row r="25" spans="1:16" s="31" customFormat="1" ht="18.75" x14ac:dyDescent="0.3">
      <c r="A25" s="330"/>
      <c r="B25" s="336"/>
      <c r="C25" s="337"/>
      <c r="D25" s="336"/>
      <c r="E25" s="336"/>
      <c r="F25" s="338">
        <f>SUM(F24:F24)</f>
        <v>313954</v>
      </c>
      <c r="G25" s="338"/>
      <c r="H25" s="338"/>
      <c r="I25" s="338">
        <f>SUM(I24:I24)</f>
        <v>0</v>
      </c>
      <c r="J25" s="339"/>
      <c r="K25" s="336"/>
      <c r="L25" s="161"/>
      <c r="M25" s="161"/>
      <c r="N25" s="161"/>
      <c r="O25" s="161"/>
      <c r="P25" s="161"/>
    </row>
    <row r="26" spans="1:16" s="162" customFormat="1" ht="18.75" x14ac:dyDescent="0.3">
      <c r="A26" s="340" t="s">
        <v>65</v>
      </c>
      <c r="B26" s="332"/>
      <c r="C26" s="87"/>
      <c r="D26" s="332"/>
      <c r="E26" s="332"/>
      <c r="F26" s="341"/>
      <c r="G26" s="341"/>
      <c r="H26" s="341"/>
      <c r="I26" s="343"/>
      <c r="J26" s="334"/>
      <c r="K26" s="332"/>
      <c r="L26" s="19"/>
      <c r="M26" s="19"/>
      <c r="N26" s="19"/>
      <c r="O26" s="19"/>
      <c r="P26" s="19"/>
    </row>
    <row r="27" spans="1:16" s="162" customFormat="1" ht="78.75" x14ac:dyDescent="0.3">
      <c r="A27" s="330">
        <f>A24+1</f>
        <v>16</v>
      </c>
      <c r="B27" s="342" t="s">
        <v>1780</v>
      </c>
      <c r="C27" s="87" t="s">
        <v>1629</v>
      </c>
      <c r="D27" s="332"/>
      <c r="E27" s="332" t="s">
        <v>1008</v>
      </c>
      <c r="F27" s="341">
        <v>59990</v>
      </c>
      <c r="G27" s="333">
        <f>F27-I27</f>
        <v>59990</v>
      </c>
      <c r="H27" s="333">
        <f>G27/F27*100</f>
        <v>100</v>
      </c>
      <c r="I27" s="333">
        <v>0</v>
      </c>
      <c r="J27" s="334">
        <v>44501</v>
      </c>
      <c r="K27" s="332" t="s">
        <v>1630</v>
      </c>
      <c r="L27" s="19"/>
      <c r="M27" s="19"/>
      <c r="N27" s="19"/>
      <c r="O27" s="19"/>
      <c r="P27" s="19"/>
    </row>
    <row r="28" spans="1:16" s="31" customFormat="1" ht="78.75" x14ac:dyDescent="0.3">
      <c r="A28" s="330">
        <f>A27+1</f>
        <v>17</v>
      </c>
      <c r="B28" s="344"/>
      <c r="C28" s="87" t="s">
        <v>1147</v>
      </c>
      <c r="D28" s="332" t="s">
        <v>139</v>
      </c>
      <c r="E28" s="332" t="s">
        <v>1008</v>
      </c>
      <c r="F28" s="333">
        <v>2578312.4900000002</v>
      </c>
      <c r="G28" s="333">
        <f>F28-I28</f>
        <v>2290081.3000000003</v>
      </c>
      <c r="H28" s="333">
        <f>G28/F28*100</f>
        <v>88.82093651883136</v>
      </c>
      <c r="I28" s="333">
        <v>288231.19</v>
      </c>
      <c r="J28" s="334"/>
      <c r="K28" s="332"/>
      <c r="L28" s="19"/>
      <c r="M28" s="19"/>
      <c r="N28" s="19"/>
      <c r="O28" s="19"/>
      <c r="P28" s="19"/>
    </row>
    <row r="29" spans="1:16" s="31" customFormat="1" ht="18.75" x14ac:dyDescent="0.3">
      <c r="A29" s="330"/>
      <c r="B29" s="336"/>
      <c r="C29" s="337"/>
      <c r="D29" s="336"/>
      <c r="E29" s="336"/>
      <c r="F29" s="338">
        <f>SUM(F27:F28)</f>
        <v>2638302.4900000002</v>
      </c>
      <c r="G29" s="338"/>
      <c r="H29" s="338"/>
      <c r="I29" s="338">
        <f>SUM(I27:I28)</f>
        <v>288231.19</v>
      </c>
      <c r="J29" s="339"/>
      <c r="K29" s="336"/>
      <c r="L29" s="161"/>
      <c r="M29" s="161"/>
      <c r="N29" s="161"/>
      <c r="O29" s="161"/>
      <c r="P29" s="161"/>
    </row>
    <row r="30" spans="1:16" s="162" customFormat="1" ht="18.75" x14ac:dyDescent="0.3">
      <c r="A30" s="340" t="s">
        <v>65</v>
      </c>
      <c r="B30" s="332"/>
      <c r="C30" s="87"/>
      <c r="D30" s="332"/>
      <c r="E30" s="332"/>
      <c r="F30" s="333"/>
      <c r="G30" s="341"/>
      <c r="H30" s="341"/>
      <c r="I30" s="343"/>
      <c r="J30" s="334"/>
      <c r="K30" s="332"/>
      <c r="L30" s="19"/>
      <c r="M30" s="19"/>
      <c r="N30" s="19"/>
      <c r="O30" s="19"/>
      <c r="P30" s="19"/>
    </row>
    <row r="31" spans="1:16" s="31" customFormat="1" ht="63" x14ac:dyDescent="0.3">
      <c r="A31" s="330">
        <f>A28+1</f>
        <v>18</v>
      </c>
      <c r="B31" s="342" t="s">
        <v>1471</v>
      </c>
      <c r="C31" s="87" t="s">
        <v>1472</v>
      </c>
      <c r="D31" s="332" t="s">
        <v>1628</v>
      </c>
      <c r="E31" s="87" t="s">
        <v>1009</v>
      </c>
      <c r="F31" s="333">
        <v>134900</v>
      </c>
      <c r="G31" s="333">
        <f t="shared" ref="G31:G36" si="4">F31-I31</f>
        <v>134900</v>
      </c>
      <c r="H31" s="333">
        <f t="shared" ref="H31:H36" si="5">G31/F31*100</f>
        <v>100</v>
      </c>
      <c r="I31" s="333">
        <v>0</v>
      </c>
      <c r="J31" s="334"/>
      <c r="K31" s="332" t="s">
        <v>1473</v>
      </c>
      <c r="L31" s="19"/>
      <c r="M31" s="19"/>
      <c r="N31" s="19"/>
      <c r="O31" s="19"/>
      <c r="P31" s="19"/>
    </row>
    <row r="32" spans="1:16" s="31" customFormat="1" ht="63" x14ac:dyDescent="0.3">
      <c r="A32" s="330">
        <f>A31+1</f>
        <v>19</v>
      </c>
      <c r="B32" s="342" t="s">
        <v>1474</v>
      </c>
      <c r="C32" s="87" t="s">
        <v>1475</v>
      </c>
      <c r="D32" s="332" t="s">
        <v>1628</v>
      </c>
      <c r="E32" s="87" t="s">
        <v>1009</v>
      </c>
      <c r="F32" s="333">
        <v>134900</v>
      </c>
      <c r="G32" s="333">
        <f>F32-I32</f>
        <v>134900</v>
      </c>
      <c r="H32" s="333">
        <f>G32/F32*100</f>
        <v>100</v>
      </c>
      <c r="I32" s="333">
        <v>0</v>
      </c>
      <c r="J32" s="334"/>
      <c r="K32" s="332" t="s">
        <v>1473</v>
      </c>
      <c r="L32" s="19"/>
      <c r="M32" s="19"/>
      <c r="N32" s="19"/>
      <c r="O32" s="19"/>
      <c r="P32" s="19"/>
    </row>
    <row r="33" spans="1:16" s="31" customFormat="1" ht="63" x14ac:dyDescent="0.3">
      <c r="A33" s="330">
        <f>A32+1</f>
        <v>20</v>
      </c>
      <c r="B33" s="342" t="s">
        <v>1488</v>
      </c>
      <c r="C33" s="87" t="s">
        <v>1489</v>
      </c>
      <c r="D33" s="332" t="s">
        <v>1010</v>
      </c>
      <c r="E33" s="87" t="s">
        <v>1009</v>
      </c>
      <c r="F33" s="333">
        <v>42200</v>
      </c>
      <c r="G33" s="333">
        <f>F33-I33</f>
        <v>42200</v>
      </c>
      <c r="H33" s="333">
        <f>G33/F33*100</f>
        <v>100</v>
      </c>
      <c r="I33" s="333">
        <v>0</v>
      </c>
      <c r="J33" s="334"/>
      <c r="K33" s="332" t="s">
        <v>1473</v>
      </c>
      <c r="L33" s="19"/>
      <c r="M33" s="19"/>
      <c r="N33" s="19"/>
      <c r="O33" s="19"/>
      <c r="P33" s="19"/>
    </row>
    <row r="34" spans="1:16" s="31" customFormat="1" ht="63" x14ac:dyDescent="0.3">
      <c r="A34" s="330">
        <f>A33+1</f>
        <v>21</v>
      </c>
      <c r="B34" s="342" t="s">
        <v>1625</v>
      </c>
      <c r="C34" s="87" t="s">
        <v>1627</v>
      </c>
      <c r="D34" s="332" t="s">
        <v>1628</v>
      </c>
      <c r="E34" s="87" t="s">
        <v>1009</v>
      </c>
      <c r="F34" s="333">
        <v>51000</v>
      </c>
      <c r="G34" s="333">
        <f>F34-I34</f>
        <v>51000</v>
      </c>
      <c r="H34" s="333">
        <f>G34/F34*100</f>
        <v>100</v>
      </c>
      <c r="I34" s="333">
        <v>0</v>
      </c>
      <c r="J34" s="334"/>
      <c r="K34" s="332" t="s">
        <v>1853</v>
      </c>
      <c r="L34" s="19"/>
      <c r="M34" s="19"/>
      <c r="N34" s="19"/>
      <c r="O34" s="19"/>
      <c r="P34" s="19"/>
    </row>
    <row r="35" spans="1:16" s="31" customFormat="1" ht="63" x14ac:dyDescent="0.3">
      <c r="A35" s="330">
        <f>A34+1</f>
        <v>22</v>
      </c>
      <c r="B35" s="342" t="s">
        <v>1626</v>
      </c>
      <c r="C35" s="87" t="s">
        <v>1627</v>
      </c>
      <c r="D35" s="332" t="s">
        <v>1628</v>
      </c>
      <c r="E35" s="87" t="s">
        <v>1009</v>
      </c>
      <c r="F35" s="333">
        <v>51000</v>
      </c>
      <c r="G35" s="333">
        <f>F35-I35</f>
        <v>51000</v>
      </c>
      <c r="H35" s="333">
        <f>G35/F35*100</f>
        <v>100</v>
      </c>
      <c r="I35" s="333">
        <v>0</v>
      </c>
      <c r="J35" s="334"/>
      <c r="K35" s="332" t="s">
        <v>1853</v>
      </c>
      <c r="L35" s="19"/>
      <c r="M35" s="19"/>
      <c r="N35" s="19"/>
      <c r="O35" s="19"/>
      <c r="P35" s="19"/>
    </row>
    <row r="36" spans="1:16" s="31" customFormat="1" ht="63" x14ac:dyDescent="0.3">
      <c r="A36" s="330">
        <f>A35+1</f>
        <v>23</v>
      </c>
      <c r="B36" s="342"/>
      <c r="C36" s="87" t="s">
        <v>1147</v>
      </c>
      <c r="D36" s="332" t="s">
        <v>1010</v>
      </c>
      <c r="E36" s="87" t="s">
        <v>1009</v>
      </c>
      <c r="F36" s="333">
        <v>309469</v>
      </c>
      <c r="G36" s="333">
        <f t="shared" si="4"/>
        <v>309469</v>
      </c>
      <c r="H36" s="333">
        <f t="shared" si="5"/>
        <v>100</v>
      </c>
      <c r="I36" s="333">
        <v>0</v>
      </c>
      <c r="J36" s="334"/>
      <c r="K36" s="332"/>
      <c r="L36" s="19"/>
      <c r="M36" s="19"/>
      <c r="N36" s="19"/>
      <c r="O36" s="19"/>
      <c r="P36" s="19"/>
    </row>
    <row r="37" spans="1:16" s="31" customFormat="1" ht="18.75" x14ac:dyDescent="0.3">
      <c r="A37" s="330"/>
      <c r="B37" s="336"/>
      <c r="C37" s="337"/>
      <c r="D37" s="336"/>
      <c r="E37" s="336"/>
      <c r="F37" s="338">
        <f>SUM(F31:F36)</f>
        <v>723469</v>
      </c>
      <c r="G37" s="338"/>
      <c r="H37" s="338"/>
      <c r="I37" s="338">
        <f>SUM(I31:I36)</f>
        <v>0</v>
      </c>
      <c r="J37" s="339"/>
      <c r="K37" s="336"/>
      <c r="L37" s="163"/>
      <c r="M37" s="163"/>
      <c r="N37" s="163"/>
      <c r="O37" s="163"/>
      <c r="P37" s="163"/>
    </row>
    <row r="38" spans="1:16" s="164" customFormat="1" ht="17.25" customHeight="1" x14ac:dyDescent="0.25">
      <c r="A38" s="340" t="s">
        <v>65</v>
      </c>
      <c r="B38" s="332"/>
      <c r="C38" s="87"/>
      <c r="D38" s="332"/>
      <c r="E38" s="332"/>
      <c r="F38" s="341"/>
      <c r="G38" s="341"/>
      <c r="H38" s="341"/>
      <c r="I38" s="341"/>
      <c r="J38" s="334"/>
      <c r="K38" s="332"/>
      <c r="L38" s="158"/>
      <c r="M38" s="158"/>
      <c r="N38" s="158"/>
      <c r="O38" s="158"/>
      <c r="P38" s="158"/>
    </row>
    <row r="39" spans="1:16" ht="63" x14ac:dyDescent="0.25">
      <c r="A39" s="330">
        <f>A36+1</f>
        <v>24</v>
      </c>
      <c r="B39" s="342" t="s">
        <v>1017</v>
      </c>
      <c r="C39" s="87" t="s">
        <v>1142</v>
      </c>
      <c r="D39" s="332" t="s">
        <v>1655</v>
      </c>
      <c r="E39" s="332" t="s">
        <v>1011</v>
      </c>
      <c r="F39" s="333">
        <v>12040</v>
      </c>
      <c r="G39" s="333">
        <f t="shared" ref="G39:G47" si="6">F39-I39</f>
        <v>12040</v>
      </c>
      <c r="H39" s="333">
        <f t="shared" ref="H39:H47" si="7">G39/F39*100</f>
        <v>100</v>
      </c>
      <c r="I39" s="333">
        <v>0</v>
      </c>
      <c r="J39" s="167">
        <v>39473</v>
      </c>
      <c r="K39" s="332" t="s">
        <v>1078</v>
      </c>
      <c r="L39" s="158"/>
      <c r="M39" s="158"/>
      <c r="N39" s="158"/>
      <c r="O39" s="158"/>
      <c r="P39" s="158"/>
    </row>
    <row r="40" spans="1:16" s="169" customFormat="1" ht="63" x14ac:dyDescent="0.25">
      <c r="A40" s="330">
        <f t="shared" ref="A40:A60" si="8">A39+1</f>
        <v>25</v>
      </c>
      <c r="B40" s="342" t="s">
        <v>1018</v>
      </c>
      <c r="C40" s="87" t="s">
        <v>1143</v>
      </c>
      <c r="D40" s="332" t="s">
        <v>1655</v>
      </c>
      <c r="E40" s="332" t="s">
        <v>1011</v>
      </c>
      <c r="F40" s="333">
        <v>25230</v>
      </c>
      <c r="G40" s="333">
        <f t="shared" si="6"/>
        <v>25230</v>
      </c>
      <c r="H40" s="333">
        <f t="shared" si="7"/>
        <v>100</v>
      </c>
      <c r="I40" s="333">
        <v>0</v>
      </c>
      <c r="J40" s="167">
        <v>39683</v>
      </c>
      <c r="K40" s="332"/>
      <c r="L40" s="168"/>
      <c r="M40" s="168"/>
      <c r="N40" s="168"/>
      <c r="O40" s="168"/>
      <c r="P40" s="168"/>
    </row>
    <row r="41" spans="1:16" ht="63" x14ac:dyDescent="0.25">
      <c r="A41" s="330">
        <f t="shared" si="8"/>
        <v>26</v>
      </c>
      <c r="B41" s="342" t="s">
        <v>1019</v>
      </c>
      <c r="C41" s="87" t="s">
        <v>1131</v>
      </c>
      <c r="D41" s="332" t="s">
        <v>1655</v>
      </c>
      <c r="E41" s="332" t="s">
        <v>1011</v>
      </c>
      <c r="F41" s="333">
        <v>11875.95</v>
      </c>
      <c r="G41" s="333">
        <f t="shared" si="6"/>
        <v>11875.95</v>
      </c>
      <c r="H41" s="333">
        <f t="shared" si="7"/>
        <v>100</v>
      </c>
      <c r="I41" s="333">
        <v>0</v>
      </c>
      <c r="J41" s="167">
        <v>39473</v>
      </c>
      <c r="K41" s="332" t="s">
        <v>1078</v>
      </c>
      <c r="L41" s="158"/>
      <c r="M41" s="158"/>
      <c r="N41" s="158"/>
      <c r="O41" s="158"/>
      <c r="P41" s="158"/>
    </row>
    <row r="42" spans="1:16" ht="65.25" customHeight="1" x14ac:dyDescent="0.25">
      <c r="A42" s="330">
        <f t="shared" si="8"/>
        <v>27</v>
      </c>
      <c r="B42" s="342" t="s">
        <v>1020</v>
      </c>
      <c r="C42" s="87" t="s">
        <v>1132</v>
      </c>
      <c r="D42" s="332" t="s">
        <v>1655</v>
      </c>
      <c r="E42" s="332" t="s">
        <v>1011</v>
      </c>
      <c r="F42" s="333">
        <v>11875.95</v>
      </c>
      <c r="G42" s="333">
        <f t="shared" si="6"/>
        <v>11875.95</v>
      </c>
      <c r="H42" s="333">
        <f t="shared" si="7"/>
        <v>100</v>
      </c>
      <c r="I42" s="333">
        <v>0</v>
      </c>
      <c r="J42" s="167">
        <v>39473</v>
      </c>
      <c r="K42" s="332" t="s">
        <v>1078</v>
      </c>
      <c r="L42" s="158"/>
      <c r="M42" s="158"/>
      <c r="N42" s="158"/>
      <c r="O42" s="158"/>
      <c r="P42" s="158"/>
    </row>
    <row r="43" spans="1:16" ht="65.25" customHeight="1" x14ac:dyDescent="0.25">
      <c r="A43" s="330">
        <f t="shared" si="8"/>
        <v>28</v>
      </c>
      <c r="B43" s="342" t="s">
        <v>1021</v>
      </c>
      <c r="C43" s="87" t="s">
        <v>1145</v>
      </c>
      <c r="D43" s="332" t="s">
        <v>1655</v>
      </c>
      <c r="E43" s="332" t="s">
        <v>1011</v>
      </c>
      <c r="F43" s="333">
        <v>10510</v>
      </c>
      <c r="G43" s="333">
        <f t="shared" si="6"/>
        <v>10510</v>
      </c>
      <c r="H43" s="333">
        <f t="shared" si="7"/>
        <v>100</v>
      </c>
      <c r="I43" s="333">
        <v>0</v>
      </c>
      <c r="J43" s="167">
        <v>39473</v>
      </c>
      <c r="K43" s="332" t="s">
        <v>1078</v>
      </c>
      <c r="L43" s="158"/>
      <c r="M43" s="158"/>
      <c r="N43" s="158"/>
      <c r="O43" s="158"/>
      <c r="P43" s="158"/>
    </row>
    <row r="44" spans="1:16" ht="63" x14ac:dyDescent="0.25">
      <c r="A44" s="330">
        <f t="shared" si="8"/>
        <v>29</v>
      </c>
      <c r="B44" s="342" t="s">
        <v>1022</v>
      </c>
      <c r="C44" s="87" t="s">
        <v>1133</v>
      </c>
      <c r="D44" s="332" t="s">
        <v>1655</v>
      </c>
      <c r="E44" s="332" t="s">
        <v>1011</v>
      </c>
      <c r="F44" s="333">
        <v>5760</v>
      </c>
      <c r="G44" s="333">
        <f t="shared" si="6"/>
        <v>5760</v>
      </c>
      <c r="H44" s="333">
        <f t="shared" si="7"/>
        <v>100</v>
      </c>
      <c r="I44" s="333">
        <v>0</v>
      </c>
      <c r="J44" s="167">
        <v>40428</v>
      </c>
      <c r="K44" s="332"/>
      <c r="L44" s="158"/>
      <c r="M44" s="158"/>
      <c r="N44" s="158"/>
      <c r="O44" s="158"/>
      <c r="P44" s="158"/>
    </row>
    <row r="45" spans="1:16" ht="48.75" customHeight="1" x14ac:dyDescent="0.25">
      <c r="A45" s="330">
        <f>A44+1</f>
        <v>30</v>
      </c>
      <c r="B45" s="342" t="s">
        <v>1023</v>
      </c>
      <c r="C45" s="87" t="s">
        <v>1146</v>
      </c>
      <c r="D45" s="332" t="s">
        <v>1655</v>
      </c>
      <c r="E45" s="332" t="s">
        <v>1011</v>
      </c>
      <c r="F45" s="333">
        <v>8900</v>
      </c>
      <c r="G45" s="333">
        <f t="shared" si="6"/>
        <v>8900</v>
      </c>
      <c r="H45" s="333">
        <f t="shared" si="7"/>
        <v>100</v>
      </c>
      <c r="I45" s="333">
        <v>0</v>
      </c>
      <c r="J45" s="167">
        <v>39778</v>
      </c>
      <c r="K45" s="332"/>
      <c r="L45" s="158"/>
      <c r="M45" s="158"/>
      <c r="N45" s="158"/>
      <c r="O45" s="158"/>
      <c r="P45" s="158"/>
    </row>
    <row r="46" spans="1:16" ht="63" x14ac:dyDescent="0.25">
      <c r="A46" s="330">
        <f>A45+1</f>
        <v>31</v>
      </c>
      <c r="B46" s="342" t="s">
        <v>1024</v>
      </c>
      <c r="C46" s="87" t="s">
        <v>1134</v>
      </c>
      <c r="D46" s="332" t="s">
        <v>1655</v>
      </c>
      <c r="E46" s="332" t="s">
        <v>1011</v>
      </c>
      <c r="F46" s="333">
        <v>4142.9399999999996</v>
      </c>
      <c r="G46" s="333">
        <f t="shared" si="6"/>
        <v>4142.9399999999996</v>
      </c>
      <c r="H46" s="333">
        <f t="shared" si="7"/>
        <v>100</v>
      </c>
      <c r="I46" s="333">
        <v>0</v>
      </c>
      <c r="J46" s="167">
        <v>39473</v>
      </c>
      <c r="K46" s="332" t="s">
        <v>1078</v>
      </c>
      <c r="L46" s="158"/>
      <c r="M46" s="158"/>
      <c r="N46" s="158"/>
      <c r="O46" s="158"/>
      <c r="P46" s="158"/>
    </row>
    <row r="47" spans="1:16" ht="63" x14ac:dyDescent="0.25">
      <c r="A47" s="330">
        <f t="shared" si="8"/>
        <v>32</v>
      </c>
      <c r="B47" s="342" t="s">
        <v>1025</v>
      </c>
      <c r="C47" s="87" t="s">
        <v>1135</v>
      </c>
      <c r="D47" s="332" t="s">
        <v>1655</v>
      </c>
      <c r="E47" s="332" t="s">
        <v>1011</v>
      </c>
      <c r="F47" s="333">
        <v>58000</v>
      </c>
      <c r="G47" s="333">
        <f t="shared" si="6"/>
        <v>58000</v>
      </c>
      <c r="H47" s="333">
        <f t="shared" si="7"/>
        <v>100</v>
      </c>
      <c r="I47" s="333">
        <v>0</v>
      </c>
      <c r="J47" s="167">
        <v>40499</v>
      </c>
      <c r="K47" s="332"/>
      <c r="L47" s="158"/>
      <c r="M47" s="158"/>
      <c r="N47" s="158"/>
      <c r="O47" s="158"/>
      <c r="P47" s="158"/>
    </row>
    <row r="48" spans="1:16" s="169" customFormat="1" ht="63" x14ac:dyDescent="0.25">
      <c r="A48" s="330">
        <f t="shared" si="8"/>
        <v>33</v>
      </c>
      <c r="B48" s="342" t="s">
        <v>1026</v>
      </c>
      <c r="C48" s="87" t="s">
        <v>1136</v>
      </c>
      <c r="D48" s="332" t="s">
        <v>1655</v>
      </c>
      <c r="E48" s="332" t="s">
        <v>1011</v>
      </c>
      <c r="F48" s="333">
        <v>15096</v>
      </c>
      <c r="G48" s="333">
        <f t="shared" ref="G48:G60" si="9">F48-I48</f>
        <v>15096</v>
      </c>
      <c r="H48" s="333">
        <f t="shared" ref="H48:H60" si="10">G48/F48*100</f>
        <v>100</v>
      </c>
      <c r="I48" s="333">
        <v>0</v>
      </c>
      <c r="J48" s="167">
        <v>39473</v>
      </c>
      <c r="K48" s="332" t="s">
        <v>1078</v>
      </c>
      <c r="L48" s="168"/>
      <c r="M48" s="168"/>
      <c r="N48" s="168"/>
      <c r="O48" s="168"/>
      <c r="P48" s="168"/>
    </row>
    <row r="49" spans="1:16" s="169" customFormat="1" ht="63" x14ac:dyDescent="0.25">
      <c r="A49" s="330">
        <f t="shared" si="8"/>
        <v>34</v>
      </c>
      <c r="B49" s="342" t="s">
        <v>1027</v>
      </c>
      <c r="C49" s="87" t="s">
        <v>1137</v>
      </c>
      <c r="D49" s="332" t="s">
        <v>1655</v>
      </c>
      <c r="E49" s="332" t="s">
        <v>1011</v>
      </c>
      <c r="F49" s="333">
        <v>9465.6</v>
      </c>
      <c r="G49" s="333">
        <f t="shared" si="9"/>
        <v>9465.6</v>
      </c>
      <c r="H49" s="333">
        <f t="shared" si="10"/>
        <v>100</v>
      </c>
      <c r="I49" s="333">
        <v>0</v>
      </c>
      <c r="J49" s="167">
        <v>39473</v>
      </c>
      <c r="K49" s="332" t="s">
        <v>1078</v>
      </c>
      <c r="L49" s="168"/>
      <c r="M49" s="168"/>
      <c r="N49" s="168"/>
      <c r="O49" s="168"/>
      <c r="P49" s="168"/>
    </row>
    <row r="50" spans="1:16" s="169" customFormat="1" ht="63" x14ac:dyDescent="0.25">
      <c r="A50" s="330">
        <f t="shared" si="8"/>
        <v>35</v>
      </c>
      <c r="B50" s="342" t="s">
        <v>1028</v>
      </c>
      <c r="C50" s="87" t="s">
        <v>1138</v>
      </c>
      <c r="D50" s="332" t="s">
        <v>1655</v>
      </c>
      <c r="E50" s="332" t="s">
        <v>1011</v>
      </c>
      <c r="F50" s="333">
        <v>17226.57</v>
      </c>
      <c r="G50" s="333">
        <f t="shared" si="9"/>
        <v>17226.57</v>
      </c>
      <c r="H50" s="333">
        <f t="shared" si="10"/>
        <v>100</v>
      </c>
      <c r="I50" s="333">
        <v>0</v>
      </c>
      <c r="J50" s="167">
        <v>39473</v>
      </c>
      <c r="K50" s="332" t="s">
        <v>1078</v>
      </c>
      <c r="L50" s="168"/>
      <c r="M50" s="168"/>
      <c r="N50" s="168"/>
      <c r="O50" s="168"/>
      <c r="P50" s="168"/>
    </row>
    <row r="51" spans="1:16" ht="63" x14ac:dyDescent="0.25">
      <c r="A51" s="330">
        <f t="shared" si="8"/>
        <v>36</v>
      </c>
      <c r="B51" s="342" t="s">
        <v>1029</v>
      </c>
      <c r="C51" s="87" t="s">
        <v>1139</v>
      </c>
      <c r="D51" s="332" t="s">
        <v>1655</v>
      </c>
      <c r="E51" s="332" t="s">
        <v>1011</v>
      </c>
      <c r="F51" s="333">
        <v>1605</v>
      </c>
      <c r="G51" s="333">
        <f t="shared" si="9"/>
        <v>1605</v>
      </c>
      <c r="H51" s="333">
        <f t="shared" si="10"/>
        <v>100</v>
      </c>
      <c r="I51" s="333">
        <v>0</v>
      </c>
      <c r="J51" s="167">
        <v>39473</v>
      </c>
      <c r="K51" s="332" t="s">
        <v>1078</v>
      </c>
      <c r="L51" s="158"/>
      <c r="M51" s="158"/>
      <c r="N51" s="158"/>
      <c r="O51" s="158"/>
      <c r="P51" s="158"/>
    </row>
    <row r="52" spans="1:16" s="169" customFormat="1" ht="48.75" customHeight="1" x14ac:dyDescent="0.25">
      <c r="A52" s="330">
        <f>A51+1</f>
        <v>37</v>
      </c>
      <c r="B52" s="342" t="s">
        <v>1030</v>
      </c>
      <c r="C52" s="87" t="s">
        <v>1144</v>
      </c>
      <c r="D52" s="332" t="s">
        <v>1655</v>
      </c>
      <c r="E52" s="332" t="s">
        <v>1011</v>
      </c>
      <c r="F52" s="333">
        <v>18950</v>
      </c>
      <c r="G52" s="333">
        <f t="shared" si="9"/>
        <v>18950</v>
      </c>
      <c r="H52" s="333">
        <f t="shared" si="10"/>
        <v>100</v>
      </c>
      <c r="I52" s="333">
        <v>0</v>
      </c>
      <c r="J52" s="167">
        <v>39683</v>
      </c>
      <c r="K52" s="332"/>
      <c r="L52" s="168"/>
      <c r="M52" s="168"/>
      <c r="N52" s="168"/>
      <c r="O52" s="168"/>
      <c r="P52" s="168"/>
    </row>
    <row r="53" spans="1:16" ht="48.75" customHeight="1" x14ac:dyDescent="0.25">
      <c r="A53" s="330">
        <f t="shared" si="8"/>
        <v>38</v>
      </c>
      <c r="B53" s="342" t="s">
        <v>1031</v>
      </c>
      <c r="C53" s="87" t="s">
        <v>1140</v>
      </c>
      <c r="D53" s="332" t="s">
        <v>1655</v>
      </c>
      <c r="E53" s="332" t="s">
        <v>1011</v>
      </c>
      <c r="F53" s="333">
        <v>21676.81</v>
      </c>
      <c r="G53" s="333">
        <f t="shared" si="9"/>
        <v>21676.81</v>
      </c>
      <c r="H53" s="333">
        <f t="shared" si="10"/>
        <v>100</v>
      </c>
      <c r="I53" s="333">
        <v>0</v>
      </c>
      <c r="J53" s="167">
        <v>39473</v>
      </c>
      <c r="K53" s="332" t="s">
        <v>1078</v>
      </c>
      <c r="L53" s="158"/>
      <c r="M53" s="158"/>
      <c r="N53" s="158"/>
      <c r="O53" s="158"/>
      <c r="P53" s="158"/>
    </row>
    <row r="54" spans="1:16" s="169" customFormat="1" ht="63" x14ac:dyDescent="0.25">
      <c r="A54" s="330">
        <f t="shared" si="8"/>
        <v>39</v>
      </c>
      <c r="B54" s="342" t="s">
        <v>1032</v>
      </c>
      <c r="C54" s="87" t="s">
        <v>1141</v>
      </c>
      <c r="D54" s="332" t="s">
        <v>1655</v>
      </c>
      <c r="E54" s="332" t="s">
        <v>1011</v>
      </c>
      <c r="F54" s="333">
        <v>8423</v>
      </c>
      <c r="G54" s="333">
        <f t="shared" si="9"/>
        <v>8423</v>
      </c>
      <c r="H54" s="333">
        <f t="shared" si="10"/>
        <v>100</v>
      </c>
      <c r="I54" s="333">
        <v>0</v>
      </c>
      <c r="J54" s="135">
        <v>39473</v>
      </c>
      <c r="K54" s="332" t="s">
        <v>1078</v>
      </c>
      <c r="L54" s="168"/>
      <c r="M54" s="168"/>
      <c r="N54" s="168"/>
      <c r="O54" s="168"/>
      <c r="P54" s="168"/>
    </row>
    <row r="55" spans="1:16" s="169" customFormat="1" ht="63" x14ac:dyDescent="0.25">
      <c r="A55" s="330">
        <f t="shared" si="8"/>
        <v>40</v>
      </c>
      <c r="B55" s="342" t="s">
        <v>1662</v>
      </c>
      <c r="C55" s="87" t="s">
        <v>1661</v>
      </c>
      <c r="D55" s="332" t="s">
        <v>1655</v>
      </c>
      <c r="E55" s="332" t="s">
        <v>1011</v>
      </c>
      <c r="F55" s="333">
        <v>76000</v>
      </c>
      <c r="G55" s="333">
        <f t="shared" si="9"/>
        <v>45599.759999999995</v>
      </c>
      <c r="H55" s="333">
        <f t="shared" si="10"/>
        <v>59.999684210526304</v>
      </c>
      <c r="I55" s="333">
        <v>30400.240000000002</v>
      </c>
      <c r="J55" s="236">
        <v>2013</v>
      </c>
      <c r="K55" s="332"/>
      <c r="L55" s="168"/>
      <c r="M55" s="168"/>
      <c r="N55" s="168"/>
      <c r="O55" s="168"/>
      <c r="P55" s="168"/>
    </row>
    <row r="56" spans="1:16" s="169" customFormat="1" ht="63" x14ac:dyDescent="0.25">
      <c r="A56" s="330">
        <f t="shared" si="8"/>
        <v>41</v>
      </c>
      <c r="B56" s="342" t="s">
        <v>1663</v>
      </c>
      <c r="C56" s="87" t="s">
        <v>1660</v>
      </c>
      <c r="D56" s="332" t="s">
        <v>1655</v>
      </c>
      <c r="E56" s="332" t="s">
        <v>1011</v>
      </c>
      <c r="F56" s="333">
        <v>58374</v>
      </c>
      <c r="G56" s="333">
        <f t="shared" si="9"/>
        <v>58374</v>
      </c>
      <c r="H56" s="333">
        <f t="shared" si="10"/>
        <v>100</v>
      </c>
      <c r="I56" s="333">
        <v>0</v>
      </c>
      <c r="J56" s="236">
        <v>2013</v>
      </c>
      <c r="K56" s="332"/>
      <c r="L56" s="168"/>
      <c r="M56" s="168"/>
      <c r="N56" s="168"/>
      <c r="O56" s="168"/>
      <c r="P56" s="168"/>
    </row>
    <row r="57" spans="1:16" s="169" customFormat="1" ht="63" x14ac:dyDescent="0.25">
      <c r="A57" s="330">
        <f t="shared" si="8"/>
        <v>42</v>
      </c>
      <c r="B57" s="342" t="s">
        <v>1664</v>
      </c>
      <c r="C57" s="87" t="s">
        <v>1659</v>
      </c>
      <c r="D57" s="332" t="s">
        <v>1655</v>
      </c>
      <c r="E57" s="332" t="s">
        <v>1011</v>
      </c>
      <c r="F57" s="333">
        <v>96800</v>
      </c>
      <c r="G57" s="333">
        <f t="shared" si="9"/>
        <v>96800</v>
      </c>
      <c r="H57" s="333">
        <f t="shared" si="10"/>
        <v>100</v>
      </c>
      <c r="I57" s="333">
        <v>0</v>
      </c>
      <c r="J57" s="236">
        <v>2013</v>
      </c>
      <c r="K57" s="332"/>
      <c r="L57" s="168"/>
      <c r="M57" s="168"/>
      <c r="N57" s="168"/>
      <c r="O57" s="168"/>
      <c r="P57" s="168"/>
    </row>
    <row r="58" spans="1:16" s="169" customFormat="1" ht="63" x14ac:dyDescent="0.25">
      <c r="A58" s="330">
        <f t="shared" si="8"/>
        <v>43</v>
      </c>
      <c r="B58" s="342" t="s">
        <v>1665</v>
      </c>
      <c r="C58" s="87" t="s">
        <v>1656</v>
      </c>
      <c r="D58" s="332" t="s">
        <v>1655</v>
      </c>
      <c r="E58" s="332" t="s">
        <v>1011</v>
      </c>
      <c r="F58" s="333">
        <v>135900</v>
      </c>
      <c r="G58" s="333">
        <f t="shared" si="9"/>
        <v>54360</v>
      </c>
      <c r="H58" s="333">
        <f t="shared" si="10"/>
        <v>40</v>
      </c>
      <c r="I58" s="333">
        <v>81540</v>
      </c>
      <c r="J58" s="167">
        <v>44196</v>
      </c>
      <c r="K58" s="332"/>
      <c r="L58" s="168"/>
      <c r="M58" s="168"/>
      <c r="N58" s="168"/>
      <c r="O58" s="168"/>
      <c r="P58" s="168"/>
    </row>
    <row r="59" spans="1:16" s="169" customFormat="1" ht="63" x14ac:dyDescent="0.25">
      <c r="A59" s="330">
        <f t="shared" si="8"/>
        <v>44</v>
      </c>
      <c r="B59" s="342" t="s">
        <v>1666</v>
      </c>
      <c r="C59" s="87" t="s">
        <v>1657</v>
      </c>
      <c r="D59" s="332" t="s">
        <v>1655</v>
      </c>
      <c r="E59" s="332" t="s">
        <v>1011</v>
      </c>
      <c r="F59" s="333">
        <v>135900</v>
      </c>
      <c r="G59" s="333">
        <f t="shared" si="9"/>
        <v>54360</v>
      </c>
      <c r="H59" s="333">
        <f t="shared" si="10"/>
        <v>40</v>
      </c>
      <c r="I59" s="333">
        <v>81540</v>
      </c>
      <c r="J59" s="167">
        <v>44196</v>
      </c>
      <c r="K59" s="332"/>
      <c r="L59" s="168"/>
      <c r="M59" s="168"/>
      <c r="N59" s="168"/>
      <c r="O59" s="168"/>
      <c r="P59" s="168"/>
    </row>
    <row r="60" spans="1:16" s="169" customFormat="1" ht="63" x14ac:dyDescent="0.25">
      <c r="A60" s="330">
        <f t="shared" si="8"/>
        <v>45</v>
      </c>
      <c r="B60" s="342" t="s">
        <v>1669</v>
      </c>
      <c r="C60" s="87" t="s">
        <v>1658</v>
      </c>
      <c r="D60" s="332" t="s">
        <v>1655</v>
      </c>
      <c r="E60" s="332" t="s">
        <v>1011</v>
      </c>
      <c r="F60" s="333">
        <v>130000</v>
      </c>
      <c r="G60" s="333">
        <f t="shared" si="9"/>
        <v>52000.08</v>
      </c>
      <c r="H60" s="333">
        <f t="shared" si="10"/>
        <v>40.000061538461537</v>
      </c>
      <c r="I60" s="333">
        <v>77999.92</v>
      </c>
      <c r="J60" s="167">
        <v>44185</v>
      </c>
      <c r="K60" s="332"/>
      <c r="L60" s="168"/>
      <c r="M60" s="168"/>
      <c r="N60" s="168"/>
      <c r="O60" s="168"/>
      <c r="P60" s="168"/>
    </row>
    <row r="61" spans="1:16" ht="63" x14ac:dyDescent="0.25">
      <c r="A61" s="330">
        <f>A60+1</f>
        <v>46</v>
      </c>
      <c r="B61" s="342" t="s">
        <v>1033</v>
      </c>
      <c r="C61" s="87" t="s">
        <v>1636</v>
      </c>
      <c r="D61" s="332" t="s">
        <v>1012</v>
      </c>
      <c r="E61" s="332" t="s">
        <v>1011</v>
      </c>
      <c r="F61" s="333">
        <v>7163.65</v>
      </c>
      <c r="G61" s="333">
        <f t="shared" ref="G61:G77" si="11">F61-I61</f>
        <v>7163.65</v>
      </c>
      <c r="H61" s="333">
        <f t="shared" ref="H61:H77" si="12">G61/F61*100</f>
        <v>100</v>
      </c>
      <c r="I61" s="333">
        <v>0</v>
      </c>
      <c r="J61" s="132">
        <v>38607</v>
      </c>
      <c r="K61" s="345" t="s">
        <v>1635</v>
      </c>
      <c r="L61" s="158"/>
      <c r="M61" s="158"/>
      <c r="N61" s="158"/>
      <c r="O61" s="158"/>
      <c r="P61" s="158"/>
    </row>
    <row r="62" spans="1:16" ht="63" x14ac:dyDescent="0.25">
      <c r="A62" s="330">
        <f t="shared" ref="A62:A81" si="13">A61+1</f>
        <v>47</v>
      </c>
      <c r="B62" s="342" t="s">
        <v>1034</v>
      </c>
      <c r="C62" s="87" t="s">
        <v>1637</v>
      </c>
      <c r="D62" s="332" t="s">
        <v>1012</v>
      </c>
      <c r="E62" s="332" t="s">
        <v>1011</v>
      </c>
      <c r="F62" s="333">
        <v>3360</v>
      </c>
      <c r="G62" s="333">
        <f t="shared" si="11"/>
        <v>3360</v>
      </c>
      <c r="H62" s="333">
        <f t="shared" si="12"/>
        <v>100</v>
      </c>
      <c r="I62" s="333">
        <v>0</v>
      </c>
      <c r="J62" s="131">
        <v>2004</v>
      </c>
      <c r="K62" s="345" t="s">
        <v>1635</v>
      </c>
      <c r="L62" s="158"/>
      <c r="M62" s="158"/>
      <c r="N62" s="158"/>
      <c r="O62" s="158"/>
      <c r="P62" s="158"/>
    </row>
    <row r="63" spans="1:16" ht="63" x14ac:dyDescent="0.25">
      <c r="A63" s="330">
        <f>A62+1</f>
        <v>48</v>
      </c>
      <c r="B63" s="342" t="s">
        <v>1035</v>
      </c>
      <c r="C63" s="87" t="s">
        <v>1638</v>
      </c>
      <c r="D63" s="332" t="s">
        <v>1012</v>
      </c>
      <c r="E63" s="332" t="s">
        <v>1011</v>
      </c>
      <c r="F63" s="333">
        <v>4000</v>
      </c>
      <c r="G63" s="333">
        <f t="shared" si="11"/>
        <v>4000</v>
      </c>
      <c r="H63" s="333">
        <f t="shared" si="12"/>
        <v>100</v>
      </c>
      <c r="I63" s="333">
        <v>0</v>
      </c>
      <c r="J63" s="132">
        <v>39777</v>
      </c>
      <c r="K63" s="345" t="s">
        <v>1635</v>
      </c>
      <c r="L63" s="158"/>
      <c r="M63" s="158"/>
      <c r="N63" s="158"/>
      <c r="O63" s="158"/>
      <c r="P63" s="158"/>
    </row>
    <row r="64" spans="1:16" ht="63" x14ac:dyDescent="0.25">
      <c r="A64" s="330">
        <f t="shared" si="13"/>
        <v>49</v>
      </c>
      <c r="B64" s="342" t="s">
        <v>1036</v>
      </c>
      <c r="C64" s="87" t="s">
        <v>1639</v>
      </c>
      <c r="D64" s="332" t="s">
        <v>1012</v>
      </c>
      <c r="E64" s="332" t="s">
        <v>1011</v>
      </c>
      <c r="F64" s="333">
        <v>20110</v>
      </c>
      <c r="G64" s="333">
        <f t="shared" si="11"/>
        <v>20110</v>
      </c>
      <c r="H64" s="333">
        <f t="shared" si="12"/>
        <v>100</v>
      </c>
      <c r="I64" s="333">
        <v>0</v>
      </c>
      <c r="J64" s="132">
        <v>39797</v>
      </c>
      <c r="K64" s="345" t="s">
        <v>1635</v>
      </c>
      <c r="L64" s="158"/>
      <c r="M64" s="158"/>
      <c r="N64" s="158"/>
      <c r="O64" s="158"/>
      <c r="P64" s="158"/>
    </row>
    <row r="65" spans="1:16" ht="48.75" customHeight="1" x14ac:dyDescent="0.25">
      <c r="A65" s="330">
        <f t="shared" si="13"/>
        <v>50</v>
      </c>
      <c r="B65" s="342" t="s">
        <v>1037</v>
      </c>
      <c r="C65" s="87" t="s">
        <v>1640</v>
      </c>
      <c r="D65" s="332" t="s">
        <v>1012</v>
      </c>
      <c r="E65" s="332" t="s">
        <v>1011</v>
      </c>
      <c r="F65" s="333">
        <v>2800</v>
      </c>
      <c r="G65" s="333">
        <f t="shared" si="11"/>
        <v>2800</v>
      </c>
      <c r="H65" s="333">
        <f t="shared" si="12"/>
        <v>100</v>
      </c>
      <c r="I65" s="333">
        <v>0</v>
      </c>
      <c r="J65" s="131">
        <v>2007</v>
      </c>
      <c r="K65" s="345" t="s">
        <v>1635</v>
      </c>
      <c r="L65" s="158"/>
      <c r="M65" s="158"/>
      <c r="N65" s="158"/>
      <c r="O65" s="158"/>
      <c r="P65" s="158"/>
    </row>
    <row r="66" spans="1:16" ht="48" customHeight="1" x14ac:dyDescent="0.25">
      <c r="A66" s="330">
        <f t="shared" si="13"/>
        <v>51</v>
      </c>
      <c r="B66" s="342" t="s">
        <v>1038</v>
      </c>
      <c r="C66" s="87" t="s">
        <v>1641</v>
      </c>
      <c r="D66" s="332" t="s">
        <v>1012</v>
      </c>
      <c r="E66" s="332" t="s">
        <v>1011</v>
      </c>
      <c r="F66" s="333">
        <v>2500</v>
      </c>
      <c r="G66" s="333">
        <f t="shared" si="11"/>
        <v>2500</v>
      </c>
      <c r="H66" s="333">
        <f t="shared" si="12"/>
        <v>100</v>
      </c>
      <c r="I66" s="333">
        <v>0</v>
      </c>
      <c r="J66" s="131">
        <v>2007</v>
      </c>
      <c r="K66" s="345" t="s">
        <v>1635</v>
      </c>
      <c r="L66" s="158"/>
      <c r="M66" s="158"/>
      <c r="N66" s="158"/>
      <c r="O66" s="158"/>
      <c r="P66" s="158"/>
    </row>
    <row r="67" spans="1:16" ht="63" x14ac:dyDescent="0.25">
      <c r="A67" s="330">
        <f t="shared" si="13"/>
        <v>52</v>
      </c>
      <c r="B67" s="342" t="s">
        <v>1039</v>
      </c>
      <c r="C67" s="87" t="s">
        <v>1642</v>
      </c>
      <c r="D67" s="332" t="s">
        <v>1012</v>
      </c>
      <c r="E67" s="332" t="s">
        <v>1011</v>
      </c>
      <c r="F67" s="333">
        <v>5600</v>
      </c>
      <c r="G67" s="333">
        <f t="shared" si="11"/>
        <v>5600</v>
      </c>
      <c r="H67" s="333">
        <f t="shared" si="12"/>
        <v>100</v>
      </c>
      <c r="I67" s="333">
        <v>0</v>
      </c>
      <c r="J67" s="132">
        <v>39808</v>
      </c>
      <c r="K67" s="345" t="s">
        <v>1635</v>
      </c>
      <c r="L67" s="158"/>
      <c r="M67" s="158"/>
      <c r="N67" s="158"/>
      <c r="O67" s="158"/>
      <c r="P67" s="158"/>
    </row>
    <row r="68" spans="1:16" ht="63" x14ac:dyDescent="0.25">
      <c r="A68" s="330">
        <f t="shared" si="13"/>
        <v>53</v>
      </c>
      <c r="B68" s="342" t="s">
        <v>1040</v>
      </c>
      <c r="C68" s="87" t="s">
        <v>1643</v>
      </c>
      <c r="D68" s="332" t="s">
        <v>1012</v>
      </c>
      <c r="E68" s="332" t="s">
        <v>1011</v>
      </c>
      <c r="F68" s="333">
        <v>2800</v>
      </c>
      <c r="G68" s="333">
        <f t="shared" si="11"/>
        <v>2800</v>
      </c>
      <c r="H68" s="333">
        <f t="shared" si="12"/>
        <v>100</v>
      </c>
      <c r="I68" s="333">
        <v>0</v>
      </c>
      <c r="J68" s="132">
        <v>39790</v>
      </c>
      <c r="K68" s="345" t="s">
        <v>1635</v>
      </c>
      <c r="L68" s="158"/>
      <c r="M68" s="158"/>
      <c r="N68" s="158"/>
      <c r="O68" s="158"/>
      <c r="P68" s="158"/>
    </row>
    <row r="69" spans="1:16" ht="63" x14ac:dyDescent="0.25">
      <c r="A69" s="330">
        <f t="shared" si="13"/>
        <v>54</v>
      </c>
      <c r="B69" s="342" t="s">
        <v>1041</v>
      </c>
      <c r="C69" s="87" t="s">
        <v>1644</v>
      </c>
      <c r="D69" s="332" t="s">
        <v>1012</v>
      </c>
      <c r="E69" s="332" t="s">
        <v>1011</v>
      </c>
      <c r="F69" s="333">
        <v>2500</v>
      </c>
      <c r="G69" s="333">
        <f t="shared" si="11"/>
        <v>2500</v>
      </c>
      <c r="H69" s="333">
        <f t="shared" si="12"/>
        <v>100</v>
      </c>
      <c r="I69" s="333">
        <v>0</v>
      </c>
      <c r="J69" s="131">
        <v>2007</v>
      </c>
      <c r="K69" s="345" t="s">
        <v>1635</v>
      </c>
      <c r="L69" s="158"/>
      <c r="M69" s="158"/>
      <c r="N69" s="158"/>
      <c r="O69" s="158"/>
      <c r="P69" s="158"/>
    </row>
    <row r="70" spans="1:16" ht="63" x14ac:dyDescent="0.25">
      <c r="A70" s="330">
        <f t="shared" si="13"/>
        <v>55</v>
      </c>
      <c r="B70" s="342" t="s">
        <v>1042</v>
      </c>
      <c r="C70" s="87" t="s">
        <v>1645</v>
      </c>
      <c r="D70" s="332" t="s">
        <v>1012</v>
      </c>
      <c r="E70" s="332" t="s">
        <v>1011</v>
      </c>
      <c r="F70" s="333">
        <v>7569.66</v>
      </c>
      <c r="G70" s="333">
        <f t="shared" si="11"/>
        <v>7569.66</v>
      </c>
      <c r="H70" s="333">
        <f t="shared" si="12"/>
        <v>100</v>
      </c>
      <c r="I70" s="333">
        <v>0</v>
      </c>
      <c r="J70" s="131">
        <v>2005</v>
      </c>
      <c r="K70" s="345" t="s">
        <v>1635</v>
      </c>
      <c r="L70" s="158"/>
      <c r="M70" s="158"/>
      <c r="N70" s="158"/>
      <c r="O70" s="158"/>
      <c r="P70" s="158"/>
    </row>
    <row r="71" spans="1:16" ht="63" x14ac:dyDescent="0.25">
      <c r="A71" s="330">
        <f>A70+1</f>
        <v>56</v>
      </c>
      <c r="B71" s="342" t="s">
        <v>1043</v>
      </c>
      <c r="C71" s="87" t="s">
        <v>1646</v>
      </c>
      <c r="D71" s="332" t="s">
        <v>1012</v>
      </c>
      <c r="E71" s="332" t="s">
        <v>1011</v>
      </c>
      <c r="F71" s="333">
        <v>3000</v>
      </c>
      <c r="G71" s="333">
        <f t="shared" si="11"/>
        <v>3000</v>
      </c>
      <c r="H71" s="333">
        <f t="shared" si="12"/>
        <v>100</v>
      </c>
      <c r="I71" s="333">
        <v>0</v>
      </c>
      <c r="J71" s="131">
        <v>2007</v>
      </c>
      <c r="K71" s="345" t="s">
        <v>1635</v>
      </c>
      <c r="L71" s="158"/>
      <c r="M71" s="158"/>
      <c r="N71" s="158"/>
      <c r="O71" s="158"/>
      <c r="P71" s="158"/>
    </row>
    <row r="72" spans="1:16" ht="63" x14ac:dyDescent="0.25">
      <c r="A72" s="330">
        <f t="shared" si="13"/>
        <v>57</v>
      </c>
      <c r="B72" s="342" t="s">
        <v>1044</v>
      </c>
      <c r="C72" s="87" t="s">
        <v>1647</v>
      </c>
      <c r="D72" s="332" t="s">
        <v>1012</v>
      </c>
      <c r="E72" s="332" t="s">
        <v>1011</v>
      </c>
      <c r="F72" s="333">
        <v>4140</v>
      </c>
      <c r="G72" s="333">
        <f t="shared" si="11"/>
        <v>4140</v>
      </c>
      <c r="H72" s="333">
        <f t="shared" si="12"/>
        <v>100</v>
      </c>
      <c r="I72" s="333">
        <v>0</v>
      </c>
      <c r="J72" s="132">
        <v>39811</v>
      </c>
      <c r="K72" s="345" t="s">
        <v>1635</v>
      </c>
      <c r="L72" s="158"/>
      <c r="M72" s="158"/>
      <c r="N72" s="158"/>
      <c r="O72" s="158"/>
      <c r="P72" s="158"/>
    </row>
    <row r="73" spans="1:16" ht="63" x14ac:dyDescent="0.25">
      <c r="A73" s="330">
        <f t="shared" si="13"/>
        <v>58</v>
      </c>
      <c r="B73" s="342" t="s">
        <v>1045</v>
      </c>
      <c r="C73" s="87" t="s">
        <v>1648</v>
      </c>
      <c r="D73" s="332" t="s">
        <v>1012</v>
      </c>
      <c r="E73" s="332" t="s">
        <v>1011</v>
      </c>
      <c r="F73" s="333">
        <v>6150</v>
      </c>
      <c r="G73" s="333">
        <f t="shared" si="11"/>
        <v>6150</v>
      </c>
      <c r="H73" s="333">
        <f t="shared" si="12"/>
        <v>100</v>
      </c>
      <c r="I73" s="333">
        <v>0</v>
      </c>
      <c r="J73" s="131">
        <v>2007</v>
      </c>
      <c r="K73" s="345" t="s">
        <v>1635</v>
      </c>
      <c r="L73" s="158"/>
      <c r="M73" s="158"/>
      <c r="N73" s="158"/>
      <c r="O73" s="158"/>
      <c r="P73" s="158"/>
    </row>
    <row r="74" spans="1:16" ht="63" x14ac:dyDescent="0.25">
      <c r="A74" s="330">
        <f t="shared" si="13"/>
        <v>59</v>
      </c>
      <c r="B74" s="342" t="s">
        <v>1046</v>
      </c>
      <c r="C74" s="87" t="s">
        <v>1649</v>
      </c>
      <c r="D74" s="332" t="s">
        <v>1012</v>
      </c>
      <c r="E74" s="332" t="s">
        <v>1011</v>
      </c>
      <c r="F74" s="333">
        <v>3654</v>
      </c>
      <c r="G74" s="333">
        <f t="shared" si="11"/>
        <v>3654</v>
      </c>
      <c r="H74" s="333">
        <f t="shared" si="12"/>
        <v>100</v>
      </c>
      <c r="I74" s="333">
        <v>0</v>
      </c>
      <c r="J74" s="131">
        <v>2007</v>
      </c>
      <c r="K74" s="345" t="s">
        <v>1635</v>
      </c>
      <c r="L74" s="158"/>
      <c r="M74" s="158"/>
      <c r="N74" s="158"/>
      <c r="O74" s="158"/>
      <c r="P74" s="158"/>
    </row>
    <row r="75" spans="1:16" ht="78.75" x14ac:dyDescent="0.25">
      <c r="A75" s="330">
        <f t="shared" si="13"/>
        <v>60</v>
      </c>
      <c r="B75" s="342" t="s">
        <v>1047</v>
      </c>
      <c r="C75" s="87" t="s">
        <v>1129</v>
      </c>
      <c r="D75" s="332" t="s">
        <v>1012</v>
      </c>
      <c r="E75" s="332" t="s">
        <v>1011</v>
      </c>
      <c r="F75" s="333">
        <v>6000</v>
      </c>
      <c r="G75" s="333">
        <f t="shared" si="11"/>
        <v>6000</v>
      </c>
      <c r="H75" s="333">
        <f t="shared" si="12"/>
        <v>100</v>
      </c>
      <c r="I75" s="333">
        <v>0</v>
      </c>
      <c r="J75" s="132">
        <v>40906</v>
      </c>
      <c r="K75" s="345"/>
      <c r="L75" s="158"/>
      <c r="M75" s="158"/>
      <c r="N75" s="158"/>
      <c r="O75" s="158"/>
      <c r="P75" s="158"/>
    </row>
    <row r="76" spans="1:16" ht="78.75" x14ac:dyDescent="0.25">
      <c r="A76" s="330">
        <f t="shared" si="13"/>
        <v>61</v>
      </c>
      <c r="B76" s="342" t="s">
        <v>1048</v>
      </c>
      <c r="C76" s="87" t="s">
        <v>1650</v>
      </c>
      <c r="D76" s="332" t="s">
        <v>1012</v>
      </c>
      <c r="E76" s="332" t="s">
        <v>1011</v>
      </c>
      <c r="F76" s="333">
        <v>20900</v>
      </c>
      <c r="G76" s="333">
        <f t="shared" si="11"/>
        <v>20900</v>
      </c>
      <c r="H76" s="333">
        <f t="shared" si="12"/>
        <v>100</v>
      </c>
      <c r="I76" s="333">
        <v>0</v>
      </c>
      <c r="J76" s="132">
        <v>40906</v>
      </c>
      <c r="K76" s="345" t="s">
        <v>1635</v>
      </c>
      <c r="L76" s="158"/>
      <c r="M76" s="158"/>
      <c r="N76" s="158"/>
      <c r="O76" s="158"/>
      <c r="P76" s="158"/>
    </row>
    <row r="77" spans="1:16" ht="63" x14ac:dyDescent="0.25">
      <c r="A77" s="330">
        <f t="shared" si="13"/>
        <v>62</v>
      </c>
      <c r="B77" s="342" t="s">
        <v>1049</v>
      </c>
      <c r="C77" s="87" t="s">
        <v>1651</v>
      </c>
      <c r="D77" s="332" t="s">
        <v>1012</v>
      </c>
      <c r="E77" s="332" t="s">
        <v>1011</v>
      </c>
      <c r="F77" s="333">
        <v>8100</v>
      </c>
      <c r="G77" s="333">
        <f t="shared" si="11"/>
        <v>8100</v>
      </c>
      <c r="H77" s="333">
        <f t="shared" si="12"/>
        <v>100</v>
      </c>
      <c r="I77" s="333">
        <v>0</v>
      </c>
      <c r="J77" s="132">
        <v>40835</v>
      </c>
      <c r="K77" s="345" t="s">
        <v>1635</v>
      </c>
      <c r="L77" s="158"/>
      <c r="M77" s="158"/>
      <c r="N77" s="158"/>
      <c r="O77" s="158"/>
      <c r="P77" s="158"/>
    </row>
    <row r="78" spans="1:16" ht="63" x14ac:dyDescent="0.25">
      <c r="A78" s="330">
        <f>A77+1</f>
        <v>63</v>
      </c>
      <c r="B78" s="342" t="s">
        <v>1050</v>
      </c>
      <c r="C78" s="87" t="s">
        <v>1652</v>
      </c>
      <c r="D78" s="332" t="s">
        <v>1013</v>
      </c>
      <c r="E78" s="332" t="s">
        <v>1011</v>
      </c>
      <c r="F78" s="333">
        <v>3360</v>
      </c>
      <c r="G78" s="333">
        <f t="shared" ref="G78:G82" si="14">F78-I78</f>
        <v>3360</v>
      </c>
      <c r="H78" s="333">
        <f t="shared" ref="H78:H83" si="15">G78/F78*100</f>
        <v>100</v>
      </c>
      <c r="I78" s="333">
        <v>0</v>
      </c>
      <c r="J78" s="165">
        <v>2004</v>
      </c>
      <c r="K78" s="345" t="s">
        <v>1635</v>
      </c>
      <c r="L78" s="158"/>
      <c r="M78" s="158"/>
      <c r="N78" s="158"/>
      <c r="O78" s="158"/>
      <c r="P78" s="158"/>
    </row>
    <row r="79" spans="1:16" ht="63" x14ac:dyDescent="0.25">
      <c r="A79" s="330">
        <f t="shared" si="13"/>
        <v>64</v>
      </c>
      <c r="B79" s="342" t="s">
        <v>1051</v>
      </c>
      <c r="C79" s="87" t="s">
        <v>1653</v>
      </c>
      <c r="D79" s="332" t="s">
        <v>1013</v>
      </c>
      <c r="E79" s="332" t="s">
        <v>1011</v>
      </c>
      <c r="F79" s="333">
        <v>7000</v>
      </c>
      <c r="G79" s="333">
        <f t="shared" si="14"/>
        <v>7000</v>
      </c>
      <c r="H79" s="333">
        <f t="shared" si="15"/>
        <v>100</v>
      </c>
      <c r="I79" s="333">
        <v>0</v>
      </c>
      <c r="J79" s="165">
        <v>2007</v>
      </c>
      <c r="K79" s="345" t="s">
        <v>1635</v>
      </c>
      <c r="L79" s="158"/>
      <c r="M79" s="158"/>
      <c r="N79" s="158"/>
      <c r="O79" s="158"/>
      <c r="P79" s="158"/>
    </row>
    <row r="80" spans="1:16" ht="63" x14ac:dyDescent="0.25">
      <c r="A80" s="330">
        <f t="shared" si="13"/>
        <v>65</v>
      </c>
      <c r="B80" s="342" t="s">
        <v>1052</v>
      </c>
      <c r="C80" s="87" t="s">
        <v>1654</v>
      </c>
      <c r="D80" s="332" t="s">
        <v>1013</v>
      </c>
      <c r="E80" s="332" t="s">
        <v>1011</v>
      </c>
      <c r="F80" s="333">
        <v>4297.6000000000004</v>
      </c>
      <c r="G80" s="333">
        <f t="shared" si="14"/>
        <v>4297.6000000000004</v>
      </c>
      <c r="H80" s="333">
        <f t="shared" si="15"/>
        <v>100</v>
      </c>
      <c r="I80" s="333">
        <v>0</v>
      </c>
      <c r="J80" s="165">
        <v>2003</v>
      </c>
      <c r="K80" s="345" t="s">
        <v>1635</v>
      </c>
      <c r="L80" s="158"/>
      <c r="M80" s="158"/>
      <c r="N80" s="158"/>
      <c r="O80" s="158"/>
      <c r="P80" s="158"/>
    </row>
    <row r="81" spans="1:16" ht="78.75" x14ac:dyDescent="0.25">
      <c r="A81" s="330">
        <f t="shared" si="13"/>
        <v>66</v>
      </c>
      <c r="B81" s="342" t="s">
        <v>1053</v>
      </c>
      <c r="C81" s="87" t="s">
        <v>1128</v>
      </c>
      <c r="D81" s="332" t="s">
        <v>1014</v>
      </c>
      <c r="E81" s="332" t="s">
        <v>1011</v>
      </c>
      <c r="F81" s="333">
        <v>3360</v>
      </c>
      <c r="G81" s="333">
        <f t="shared" si="14"/>
        <v>3360</v>
      </c>
      <c r="H81" s="333">
        <f t="shared" si="15"/>
        <v>100</v>
      </c>
      <c r="I81" s="333">
        <v>0</v>
      </c>
      <c r="J81" s="131">
        <v>2004</v>
      </c>
      <c r="K81" s="345" t="s">
        <v>1635</v>
      </c>
      <c r="L81" s="158"/>
      <c r="M81" s="158"/>
      <c r="N81" s="158"/>
      <c r="O81" s="158"/>
      <c r="P81" s="158"/>
    </row>
    <row r="82" spans="1:16" ht="47.25" x14ac:dyDescent="0.25">
      <c r="A82" s="330">
        <f>A81+1</f>
        <v>67</v>
      </c>
      <c r="B82" s="342"/>
      <c r="C82" s="87" t="s">
        <v>1130</v>
      </c>
      <c r="D82" s="332"/>
      <c r="E82" s="332" t="s">
        <v>1011</v>
      </c>
      <c r="F82" s="333">
        <v>1453524.27</v>
      </c>
      <c r="G82" s="333">
        <f t="shared" si="14"/>
        <v>1453524.27</v>
      </c>
      <c r="H82" s="333">
        <f t="shared" si="15"/>
        <v>100</v>
      </c>
      <c r="I82" s="333">
        <v>0</v>
      </c>
      <c r="J82" s="134"/>
      <c r="K82" s="345" t="s">
        <v>1635</v>
      </c>
      <c r="L82" s="158"/>
      <c r="M82" s="158"/>
      <c r="N82" s="158"/>
      <c r="O82" s="158"/>
      <c r="P82" s="158"/>
    </row>
    <row r="83" spans="1:16" ht="47.25" x14ac:dyDescent="0.25">
      <c r="A83" s="330">
        <f>A82+1</f>
        <v>68</v>
      </c>
      <c r="B83" s="342"/>
      <c r="C83" s="346" t="s">
        <v>1147</v>
      </c>
      <c r="D83" s="332"/>
      <c r="E83" s="332" t="s">
        <v>1011</v>
      </c>
      <c r="F83" s="333">
        <v>3445354.53</v>
      </c>
      <c r="G83" s="333">
        <f>F83-I83</f>
        <v>3162706.05</v>
      </c>
      <c r="H83" s="333">
        <f t="shared" si="15"/>
        <v>91.796243970283086</v>
      </c>
      <c r="I83" s="333">
        <v>282648.48</v>
      </c>
      <c r="J83" s="132"/>
      <c r="K83" s="345" t="s">
        <v>1635</v>
      </c>
      <c r="L83" s="158"/>
      <c r="M83" s="158"/>
      <c r="N83" s="158"/>
      <c r="O83" s="158"/>
      <c r="P83" s="158"/>
    </row>
    <row r="84" spans="1:16" ht="15.75" x14ac:dyDescent="0.25">
      <c r="A84" s="330"/>
      <c r="B84" s="347"/>
      <c r="C84" s="337"/>
      <c r="D84" s="348"/>
      <c r="E84" s="348"/>
      <c r="F84" s="338">
        <f>SUM(F39:F83)</f>
        <v>5900995.5299999993</v>
      </c>
      <c r="G84" s="338"/>
      <c r="H84" s="338"/>
      <c r="I84" s="338">
        <f>SUM(I39:I83)-I75</f>
        <v>554128.6399999999</v>
      </c>
      <c r="J84" s="339"/>
      <c r="K84" s="336"/>
      <c r="L84" s="163"/>
      <c r="M84" s="163"/>
      <c r="N84" s="163"/>
      <c r="O84" s="163"/>
      <c r="P84" s="163"/>
    </row>
    <row r="85" spans="1:16" s="164" customFormat="1" ht="15.75" x14ac:dyDescent="0.25">
      <c r="A85" s="349" t="s">
        <v>65</v>
      </c>
      <c r="B85" s="350"/>
      <c r="C85" s="87"/>
      <c r="D85" s="332"/>
      <c r="E85" s="332"/>
      <c r="F85" s="333"/>
      <c r="G85" s="341"/>
      <c r="H85" s="341"/>
      <c r="I85" s="351"/>
      <c r="J85" s="334"/>
      <c r="K85" s="332"/>
      <c r="L85" s="158"/>
      <c r="M85" s="158"/>
      <c r="N85" s="158"/>
      <c r="O85" s="158"/>
      <c r="P85" s="158"/>
    </row>
    <row r="86" spans="1:16" ht="63" x14ac:dyDescent="0.25">
      <c r="A86" s="352">
        <f>A83+1</f>
        <v>69</v>
      </c>
      <c r="B86" s="342"/>
      <c r="C86" s="87" t="s">
        <v>1318</v>
      </c>
      <c r="D86" s="332" t="s">
        <v>1001</v>
      </c>
      <c r="E86" s="332" t="s">
        <v>1016</v>
      </c>
      <c r="F86" s="333">
        <v>357034.7</v>
      </c>
      <c r="G86" s="333">
        <f>F86-I86</f>
        <v>357034.7</v>
      </c>
      <c r="H86" s="333">
        <f>G86/F86*100</f>
        <v>100</v>
      </c>
      <c r="I86" s="202">
        <v>0</v>
      </c>
      <c r="J86" s="132"/>
      <c r="K86" s="129" t="s">
        <v>1015</v>
      </c>
      <c r="L86" s="158"/>
      <c r="M86" s="158"/>
      <c r="N86" s="158"/>
      <c r="O86" s="158"/>
      <c r="P86" s="158"/>
    </row>
    <row r="87" spans="1:16" ht="63" x14ac:dyDescent="0.25">
      <c r="A87" s="330">
        <f>A86+1</f>
        <v>70</v>
      </c>
      <c r="B87" s="342"/>
      <c r="C87" s="87" t="s">
        <v>1319</v>
      </c>
      <c r="D87" s="332" t="s">
        <v>1001</v>
      </c>
      <c r="E87" s="332" t="s">
        <v>1016</v>
      </c>
      <c r="F87" s="333">
        <v>3379424.93</v>
      </c>
      <c r="G87" s="333">
        <f>F87-I87</f>
        <v>2982758.2600000002</v>
      </c>
      <c r="H87" s="333">
        <f>G87/F87*100</f>
        <v>88.262302663429779</v>
      </c>
      <c r="I87" s="202">
        <v>396666.67</v>
      </c>
      <c r="J87" s="132"/>
      <c r="K87" s="129" t="s">
        <v>1015</v>
      </c>
      <c r="L87" s="158"/>
      <c r="M87" s="158"/>
      <c r="N87" s="158"/>
      <c r="O87" s="158"/>
      <c r="P87" s="158"/>
    </row>
    <row r="88" spans="1:16" ht="63" x14ac:dyDescent="0.25">
      <c r="A88" s="330">
        <f>A87+1</f>
        <v>71</v>
      </c>
      <c r="B88" s="342"/>
      <c r="C88" s="87" t="s">
        <v>1320</v>
      </c>
      <c r="D88" s="332" t="s">
        <v>1001</v>
      </c>
      <c r="E88" s="332" t="s">
        <v>1016</v>
      </c>
      <c r="F88" s="333">
        <v>27955</v>
      </c>
      <c r="G88" s="333">
        <f>F88-I88</f>
        <v>27955</v>
      </c>
      <c r="H88" s="333">
        <f>G88/F88*100</f>
        <v>100</v>
      </c>
      <c r="I88" s="202">
        <v>0</v>
      </c>
      <c r="J88" s="132"/>
      <c r="K88" s="129" t="s">
        <v>1015</v>
      </c>
      <c r="L88" s="158"/>
      <c r="M88" s="158"/>
      <c r="N88" s="158"/>
      <c r="O88" s="158"/>
      <c r="P88" s="158"/>
    </row>
    <row r="89" spans="1:16" ht="63" x14ac:dyDescent="0.25">
      <c r="A89" s="330">
        <f>A88+1</f>
        <v>72</v>
      </c>
      <c r="B89" s="342"/>
      <c r="C89" s="87" t="s">
        <v>1321</v>
      </c>
      <c r="D89" s="332" t="s">
        <v>1001</v>
      </c>
      <c r="E89" s="332" t="s">
        <v>1016</v>
      </c>
      <c r="F89" s="333">
        <v>4085465.37</v>
      </c>
      <c r="G89" s="333">
        <f>F89-I89</f>
        <v>3872643.9</v>
      </c>
      <c r="H89" s="333">
        <f>G89/F89*100</f>
        <v>94.790765537684635</v>
      </c>
      <c r="I89" s="202">
        <v>212821.47</v>
      </c>
      <c r="J89" s="132"/>
      <c r="K89" s="129" t="s">
        <v>1015</v>
      </c>
      <c r="L89" s="158"/>
      <c r="M89" s="158"/>
      <c r="N89" s="158"/>
      <c r="O89" s="158"/>
      <c r="P89" s="158"/>
    </row>
    <row r="90" spans="1:16" ht="15.75" x14ac:dyDescent="0.25">
      <c r="A90" s="330"/>
      <c r="B90" s="353"/>
      <c r="C90" s="353"/>
      <c r="D90" s="353"/>
      <c r="E90" s="353"/>
      <c r="F90" s="354">
        <f>SUM(F86:F89 )</f>
        <v>7849880</v>
      </c>
      <c r="G90" s="354"/>
      <c r="H90" s="354"/>
      <c r="I90" s="354">
        <f>SUM(I86:I89 )</f>
        <v>609488.14</v>
      </c>
      <c r="J90" s="353"/>
      <c r="K90" s="353"/>
      <c r="L90" s="166"/>
      <c r="M90" s="166"/>
      <c r="N90" s="166"/>
      <c r="O90" s="166"/>
      <c r="P90" s="166"/>
    </row>
    <row r="91" spans="1:16" s="164" customFormat="1" ht="15.75" x14ac:dyDescent="0.25">
      <c r="A91" s="349" t="s">
        <v>65</v>
      </c>
      <c r="B91" s="307"/>
      <c r="C91" s="307"/>
      <c r="D91" s="307"/>
      <c r="E91" s="307"/>
      <c r="F91" s="324">
        <f>F90+F84+F37+F29+F25+F22+F13</f>
        <v>25596443.140000001</v>
      </c>
      <c r="G91" s="324"/>
      <c r="H91" s="324"/>
      <c r="I91" s="324">
        <f>I90+I84+I37+I29+I25+I22+I13</f>
        <v>2639698.9299999997</v>
      </c>
      <c r="J91" s="307"/>
      <c r="K91" s="307"/>
      <c r="L91" s="156"/>
      <c r="M91" s="156"/>
      <c r="N91" s="156"/>
      <c r="O91" s="156"/>
      <c r="P91" s="156"/>
    </row>
    <row r="92" spans="1:16" x14ac:dyDescent="0.25">
      <c r="F92" s="157"/>
    </row>
  </sheetData>
  <mergeCells count="3">
    <mergeCell ref="A1:L1"/>
    <mergeCell ref="A2:P2"/>
    <mergeCell ref="A13:E13"/>
  </mergeCells>
  <printOptions gridLines="1"/>
  <pageMargins left="0.70866141732283472" right="0.70866141732283472" top="1.1811023622047245" bottom="0.19685039370078741"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00B0F0"/>
    <pageSetUpPr fitToPage="1"/>
  </sheetPr>
  <dimension ref="A1:AO526"/>
  <sheetViews>
    <sheetView zoomScale="78" zoomScaleNormal="78" workbookViewId="0">
      <pane ySplit="4" topLeftCell="A5" activePane="bottomLeft" state="frozen"/>
      <selection pane="bottomLeft" activeCell="I3" sqref="I3"/>
    </sheetView>
  </sheetViews>
  <sheetFormatPr defaultRowHeight="15" x14ac:dyDescent="0.25"/>
  <cols>
    <col min="1" max="1" width="6.85546875" customWidth="1"/>
    <col min="2" max="2" width="14.5703125" customWidth="1"/>
    <col min="3" max="3" width="24.5703125" customWidth="1"/>
    <col min="4" max="4" width="20.85546875" customWidth="1"/>
    <col min="5" max="5" width="19.85546875" customWidth="1"/>
    <col min="6" max="6" width="25.42578125" customWidth="1"/>
    <col min="7" max="7" width="26.42578125" customWidth="1"/>
    <col min="8" max="8" width="22.85546875" customWidth="1"/>
    <col min="9" max="9" width="17" customWidth="1"/>
    <col min="10" max="10" width="18.5703125" customWidth="1"/>
    <col min="11" max="11" width="19.7109375" customWidth="1"/>
    <col min="12" max="12" width="13.85546875" customWidth="1"/>
    <col min="13" max="13" width="24.5703125" customWidth="1"/>
    <col min="14" max="14" width="24.42578125" customWidth="1"/>
    <col min="15" max="15" width="22.7109375" customWidth="1"/>
    <col min="16" max="16" width="18.7109375" customWidth="1"/>
    <col min="17" max="17" width="17" customWidth="1"/>
  </cols>
  <sheetData>
    <row r="1" spans="1:41" ht="18.75" x14ac:dyDescent="0.25">
      <c r="A1" s="412" t="s">
        <v>175</v>
      </c>
      <c r="B1" s="412"/>
      <c r="C1" s="412"/>
      <c r="D1" s="412"/>
      <c r="E1" s="412"/>
      <c r="F1" s="412"/>
      <c r="G1" s="412"/>
      <c r="H1" s="412"/>
      <c r="I1" s="412"/>
      <c r="J1" s="412"/>
      <c r="K1" s="412"/>
      <c r="L1" s="412"/>
      <c r="M1" s="412"/>
      <c r="N1" s="412"/>
      <c r="O1" s="412"/>
    </row>
    <row r="2" spans="1:41" s="9" customFormat="1" ht="79.5" customHeight="1" x14ac:dyDescent="0.25">
      <c r="A2" s="413" t="s">
        <v>1863</v>
      </c>
      <c r="B2" s="413"/>
      <c r="C2" s="413"/>
      <c r="D2" s="413"/>
      <c r="E2" s="413"/>
      <c r="F2" s="413"/>
      <c r="G2" s="413"/>
      <c r="H2" s="413"/>
      <c r="I2" s="413"/>
      <c r="J2" s="413"/>
      <c r="K2" s="413"/>
      <c r="L2" s="413"/>
      <c r="M2" s="17"/>
      <c r="N2" s="18"/>
      <c r="O2" s="18"/>
      <c r="P2" s="18"/>
      <c r="Q2" s="18"/>
      <c r="R2" s="18"/>
      <c r="S2" s="18"/>
      <c r="T2" s="33"/>
      <c r="U2" s="33"/>
      <c r="V2" s="33"/>
      <c r="W2" s="33"/>
      <c r="X2" s="33"/>
      <c r="Y2" s="33"/>
      <c r="Z2" s="33"/>
      <c r="AA2" s="33"/>
      <c r="AB2" s="33"/>
      <c r="AC2" s="33"/>
      <c r="AD2" s="33"/>
      <c r="AE2" s="33"/>
      <c r="AF2" s="33"/>
      <c r="AG2" s="33"/>
      <c r="AH2" s="33"/>
      <c r="AI2" s="33"/>
      <c r="AJ2" s="33"/>
      <c r="AK2" s="33"/>
      <c r="AL2" s="33"/>
      <c r="AM2" s="33"/>
      <c r="AN2" s="33"/>
      <c r="AO2" s="33"/>
    </row>
    <row r="3" spans="1:41" s="4" customFormat="1" ht="110.25" x14ac:dyDescent="0.3">
      <c r="A3" s="13" t="s">
        <v>0</v>
      </c>
      <c r="B3" s="12" t="s">
        <v>46</v>
      </c>
      <c r="C3" s="12" t="s">
        <v>15</v>
      </c>
      <c r="D3" s="12" t="s">
        <v>16</v>
      </c>
      <c r="E3" s="12" t="s">
        <v>17</v>
      </c>
      <c r="F3" s="12" t="s">
        <v>24</v>
      </c>
      <c r="G3" s="12" t="s">
        <v>18</v>
      </c>
      <c r="H3" s="12" t="s">
        <v>19</v>
      </c>
      <c r="I3" s="12" t="s">
        <v>20</v>
      </c>
      <c r="J3" s="12" t="s">
        <v>50</v>
      </c>
      <c r="K3" s="12" t="s">
        <v>49</v>
      </c>
      <c r="L3" s="12" t="s">
        <v>51</v>
      </c>
      <c r="M3" s="12" t="s">
        <v>52</v>
      </c>
      <c r="N3" s="12" t="s">
        <v>66</v>
      </c>
      <c r="O3" s="34"/>
      <c r="P3" s="34"/>
      <c r="Q3" s="34"/>
      <c r="R3" s="34"/>
      <c r="S3" s="34"/>
      <c r="T3" s="35"/>
      <c r="U3" s="35"/>
      <c r="V3" s="35"/>
      <c r="W3" s="35"/>
      <c r="X3" s="35"/>
      <c r="Y3" s="35"/>
      <c r="Z3" s="35"/>
      <c r="AA3" s="35"/>
      <c r="AB3" s="35"/>
      <c r="AC3" s="35"/>
      <c r="AD3" s="35"/>
      <c r="AE3" s="35"/>
      <c r="AF3" s="35"/>
      <c r="AG3" s="35"/>
      <c r="AH3" s="35"/>
      <c r="AI3" s="35"/>
      <c r="AJ3" s="35"/>
      <c r="AK3" s="35"/>
      <c r="AL3" s="35"/>
      <c r="AM3" s="35"/>
      <c r="AN3" s="35"/>
      <c r="AO3" s="35"/>
    </row>
    <row r="4" spans="1:41" s="4" customFormat="1" ht="18.75" x14ac:dyDescent="0.3">
      <c r="A4" s="13">
        <v>1</v>
      </c>
      <c r="B4" s="12">
        <v>2</v>
      </c>
      <c r="C4" s="22">
        <v>3</v>
      </c>
      <c r="D4" s="12">
        <v>4</v>
      </c>
      <c r="E4" s="12">
        <v>5</v>
      </c>
      <c r="F4" s="12">
        <v>6</v>
      </c>
      <c r="G4" s="12">
        <v>7</v>
      </c>
      <c r="H4" s="12">
        <v>8</v>
      </c>
      <c r="I4" s="12">
        <v>9</v>
      </c>
      <c r="J4" s="12">
        <v>10</v>
      </c>
      <c r="K4" s="12">
        <v>11</v>
      </c>
      <c r="L4" s="12">
        <v>12</v>
      </c>
      <c r="M4" s="12">
        <v>13</v>
      </c>
      <c r="N4" s="12">
        <v>14</v>
      </c>
      <c r="O4" s="34"/>
      <c r="P4" s="34"/>
      <c r="Q4" s="34"/>
      <c r="R4" s="34"/>
      <c r="S4" s="34"/>
      <c r="T4" s="35"/>
      <c r="U4" s="35"/>
      <c r="V4" s="35"/>
      <c r="W4" s="35"/>
      <c r="X4" s="35"/>
      <c r="Y4" s="35"/>
      <c r="Z4" s="35"/>
      <c r="AA4" s="35"/>
      <c r="AB4" s="35"/>
      <c r="AC4" s="35"/>
      <c r="AD4" s="35"/>
      <c r="AE4" s="35"/>
      <c r="AF4" s="35"/>
      <c r="AG4" s="35"/>
      <c r="AH4" s="35"/>
      <c r="AI4" s="35"/>
      <c r="AJ4" s="35"/>
      <c r="AK4" s="35"/>
      <c r="AL4" s="35"/>
      <c r="AM4" s="35"/>
      <c r="AN4" s="35"/>
      <c r="AO4" s="35"/>
    </row>
    <row r="5" spans="1:41" s="10" customFormat="1" ht="18.75" x14ac:dyDescent="0.25">
      <c r="A5" s="414" t="s">
        <v>43</v>
      </c>
      <c r="B5" s="414"/>
      <c r="C5" s="414"/>
      <c r="D5" s="414"/>
      <c r="E5" s="414"/>
      <c r="F5" s="414"/>
      <c r="G5" s="414"/>
      <c r="H5" s="414"/>
      <c r="I5" s="414"/>
      <c r="J5" s="414"/>
      <c r="K5" s="414"/>
      <c r="L5" s="414"/>
      <c r="M5" s="14"/>
      <c r="N5" s="32"/>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row>
    <row r="6" spans="1:41" s="1" customFormat="1" ht="21" customHeight="1" x14ac:dyDescent="0.3">
      <c r="A6" s="40"/>
      <c r="B6" s="40"/>
      <c r="C6" s="41" t="s">
        <v>44</v>
      </c>
      <c r="D6" s="42"/>
      <c r="E6" s="43"/>
      <c r="F6" s="44"/>
      <c r="G6" s="44"/>
      <c r="H6" s="45"/>
      <c r="I6" s="40"/>
      <c r="J6" s="46"/>
      <c r="K6" s="46"/>
      <c r="L6" s="40"/>
      <c r="M6" s="46"/>
      <c r="N6" s="4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row>
    <row r="7" spans="1:41" s="6" customFormat="1" ht="18.75" x14ac:dyDescent="0.25">
      <c r="A7" s="415" t="s">
        <v>21</v>
      </c>
      <c r="B7" s="415"/>
      <c r="C7" s="415"/>
      <c r="D7" s="415"/>
      <c r="E7" s="415"/>
      <c r="F7" s="415"/>
      <c r="G7" s="415"/>
      <c r="H7" s="415"/>
      <c r="I7" s="415"/>
      <c r="J7" s="415"/>
      <c r="K7" s="415"/>
      <c r="L7" s="415"/>
      <c r="M7" s="48"/>
      <c r="N7" s="49"/>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row>
    <row r="8" spans="1:41" s="1" customFormat="1" ht="21" customHeight="1" x14ac:dyDescent="0.3">
      <c r="A8" s="40"/>
      <c r="B8" s="40"/>
      <c r="C8" s="41" t="s">
        <v>44</v>
      </c>
      <c r="D8" s="42"/>
      <c r="E8" s="43"/>
      <c r="F8" s="44"/>
      <c r="G8" s="44"/>
      <c r="H8" s="45"/>
      <c r="I8" s="40"/>
      <c r="J8" s="46"/>
      <c r="K8" s="46"/>
      <c r="L8" s="40"/>
      <c r="M8" s="46"/>
      <c r="N8" s="4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row>
    <row r="9" spans="1:41" s="7" customFormat="1" ht="18.75" x14ac:dyDescent="0.3">
      <c r="A9" s="416" t="s">
        <v>26</v>
      </c>
      <c r="B9" s="416"/>
      <c r="C9" s="416"/>
      <c r="D9" s="416"/>
      <c r="E9" s="416"/>
      <c r="F9" s="416"/>
      <c r="G9" s="416"/>
      <c r="H9" s="416"/>
      <c r="I9" s="416"/>
      <c r="J9" s="416"/>
      <c r="K9" s="416"/>
      <c r="L9" s="416"/>
      <c r="M9" s="50"/>
      <c r="N9" s="51"/>
      <c r="O9" s="38"/>
      <c r="P9" s="38"/>
      <c r="Q9" s="38"/>
      <c r="R9" s="38"/>
      <c r="S9" s="38"/>
      <c r="T9" s="38"/>
      <c r="U9" s="38"/>
      <c r="V9" s="38"/>
      <c r="W9" s="38"/>
      <c r="X9" s="38"/>
      <c r="Y9" s="38"/>
      <c r="Z9" s="38"/>
      <c r="AA9" s="38"/>
      <c r="AB9" s="38"/>
      <c r="AC9" s="38"/>
      <c r="AD9" s="38"/>
      <c r="AE9" s="38"/>
      <c r="AF9" s="37"/>
      <c r="AG9" s="37"/>
      <c r="AH9" s="37"/>
      <c r="AI9" s="37"/>
      <c r="AJ9" s="37"/>
      <c r="AK9" s="37"/>
      <c r="AL9" s="37"/>
      <c r="AM9" s="37"/>
      <c r="AN9" s="37"/>
      <c r="AO9" s="37"/>
    </row>
    <row r="10" spans="1:41" s="1" customFormat="1" ht="204.75" x14ac:dyDescent="0.3">
      <c r="A10" s="40">
        <v>1</v>
      </c>
      <c r="B10" s="40" t="s">
        <v>154</v>
      </c>
      <c r="C10" s="44" t="s">
        <v>170</v>
      </c>
      <c r="D10" s="44" t="s">
        <v>144</v>
      </c>
      <c r="E10" s="43" t="s">
        <v>145</v>
      </c>
      <c r="F10" s="44" t="s">
        <v>146</v>
      </c>
      <c r="G10" s="20" t="s">
        <v>171</v>
      </c>
      <c r="H10" s="44" t="s">
        <v>147</v>
      </c>
      <c r="I10" s="40">
        <v>100</v>
      </c>
      <c r="J10" s="75">
        <f>'Особо ценное'!F90+Недвижимость!I114</f>
        <v>66479893.340000004</v>
      </c>
      <c r="K10" s="75">
        <f>'Особо ценное'!I90+Недвижимость!L114</f>
        <v>50829365.439999998</v>
      </c>
      <c r="L10" s="21">
        <v>33</v>
      </c>
      <c r="M10" s="46"/>
      <c r="N10" s="4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row>
    <row r="11" spans="1:41" s="11" customFormat="1" ht="18.75" x14ac:dyDescent="0.25">
      <c r="A11" s="411" t="s">
        <v>27</v>
      </c>
      <c r="B11" s="411"/>
      <c r="C11" s="411"/>
      <c r="D11" s="411"/>
      <c r="E11" s="411"/>
      <c r="F11" s="411"/>
      <c r="G11" s="411"/>
      <c r="H11" s="411"/>
      <c r="I11" s="411"/>
      <c r="J11" s="411"/>
      <c r="K11" s="411"/>
      <c r="L11" s="411"/>
      <c r="M11" s="52"/>
      <c r="N11" s="53"/>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row>
    <row r="12" spans="1:41" s="6" customFormat="1" ht="18.75" x14ac:dyDescent="0.25">
      <c r="A12" s="409" t="s">
        <v>22</v>
      </c>
      <c r="B12" s="409"/>
      <c r="C12" s="409"/>
      <c r="D12" s="409"/>
      <c r="E12" s="409"/>
      <c r="F12" s="409"/>
      <c r="G12" s="409"/>
      <c r="H12" s="409"/>
      <c r="I12" s="409"/>
      <c r="J12" s="409"/>
      <c r="K12" s="409"/>
      <c r="L12" s="409"/>
      <c r="M12" s="54"/>
      <c r="N12" s="55"/>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row>
    <row r="13" spans="1:41" s="27" customFormat="1" ht="187.5" customHeight="1" x14ac:dyDescent="0.3">
      <c r="A13" s="58">
        <v>1</v>
      </c>
      <c r="B13" s="58" t="s">
        <v>155</v>
      </c>
      <c r="C13" s="82" t="s">
        <v>165</v>
      </c>
      <c r="D13" s="73" t="s">
        <v>139</v>
      </c>
      <c r="E13" s="81" t="s">
        <v>164</v>
      </c>
      <c r="F13" s="73" t="s">
        <v>146</v>
      </c>
      <c r="G13" s="73" t="s">
        <v>1005</v>
      </c>
      <c r="H13" s="57"/>
      <c r="I13" s="57"/>
      <c r="J13" s="76">
        <v>7071952.7999999998</v>
      </c>
      <c r="K13" s="76">
        <v>1487208.19</v>
      </c>
      <c r="L13" s="190">
        <v>18</v>
      </c>
      <c r="M13" s="58" t="s">
        <v>694</v>
      </c>
      <c r="N13" s="4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row>
    <row r="14" spans="1:41" s="1" customFormat="1" ht="173.25" customHeight="1" x14ac:dyDescent="0.3">
      <c r="A14" s="40">
        <v>2</v>
      </c>
      <c r="B14" s="58" t="s">
        <v>1667</v>
      </c>
      <c r="C14" s="56" t="s">
        <v>1076</v>
      </c>
      <c r="D14" s="44" t="s">
        <v>139</v>
      </c>
      <c r="E14" s="83" t="s">
        <v>166</v>
      </c>
      <c r="F14" s="44" t="s">
        <v>146</v>
      </c>
      <c r="G14" s="44" t="s">
        <v>148</v>
      </c>
      <c r="H14" s="46"/>
      <c r="I14" s="46"/>
      <c r="J14" s="171">
        <f>'Особо ценное'!F25</f>
        <v>313954</v>
      </c>
      <c r="K14" s="171">
        <f>'Особо ценное'!I25</f>
        <v>0</v>
      </c>
      <c r="L14" s="40">
        <v>3</v>
      </c>
      <c r="M14" s="59" t="s">
        <v>44</v>
      </c>
      <c r="N14" s="4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row>
    <row r="15" spans="1:41" s="31" customFormat="1" ht="283.5" x14ac:dyDescent="0.3">
      <c r="A15" s="21">
        <v>3</v>
      </c>
      <c r="B15" s="21" t="s">
        <v>153</v>
      </c>
      <c r="C15" s="20" t="s">
        <v>172</v>
      </c>
      <c r="D15" s="20" t="s">
        <v>158</v>
      </c>
      <c r="E15" s="84" t="s">
        <v>149</v>
      </c>
      <c r="F15" s="20" t="s">
        <v>150</v>
      </c>
      <c r="G15" s="85"/>
      <c r="H15" s="19"/>
      <c r="I15" s="19"/>
      <c r="J15" s="86">
        <f>'Особо ценное'!F29</f>
        <v>2638302.4900000002</v>
      </c>
      <c r="K15" s="86">
        <f>'Особо ценное'!I29</f>
        <v>288231.19</v>
      </c>
      <c r="L15" s="21">
        <v>14</v>
      </c>
      <c r="M15" s="20" t="s">
        <v>44</v>
      </c>
      <c r="N15" s="77"/>
    </row>
    <row r="16" spans="1:41" s="31" customFormat="1" ht="176.25" customHeight="1" x14ac:dyDescent="0.3">
      <c r="A16" s="21">
        <v>4</v>
      </c>
      <c r="B16" s="21" t="s">
        <v>152</v>
      </c>
      <c r="C16" s="87" t="s">
        <v>262</v>
      </c>
      <c r="D16" s="87" t="s">
        <v>151</v>
      </c>
      <c r="E16" s="84" t="s">
        <v>167</v>
      </c>
      <c r="F16" s="19"/>
      <c r="G16" s="19"/>
      <c r="H16" s="19"/>
      <c r="I16" s="19"/>
      <c r="J16" s="19"/>
      <c r="K16" s="19"/>
      <c r="L16" s="19"/>
      <c r="M16" s="19"/>
      <c r="N16" s="77"/>
    </row>
    <row r="17" spans="1:41" s="7" customFormat="1" ht="18.75" x14ac:dyDescent="0.3">
      <c r="A17" s="410" t="s">
        <v>156</v>
      </c>
      <c r="B17" s="410"/>
      <c r="C17" s="410"/>
      <c r="D17" s="410"/>
      <c r="E17" s="410"/>
      <c r="F17" s="410"/>
      <c r="G17" s="410"/>
      <c r="H17" s="410"/>
      <c r="I17" s="410"/>
      <c r="J17" s="410"/>
      <c r="K17" s="410"/>
      <c r="L17" s="410"/>
      <c r="M17" s="78"/>
      <c r="N17" s="79"/>
    </row>
    <row r="18" spans="1:41" s="28" customFormat="1" ht="174.75" customHeight="1" x14ac:dyDescent="0.3">
      <c r="A18" s="59">
        <v>1</v>
      </c>
      <c r="B18" s="59" t="s">
        <v>157</v>
      </c>
      <c r="C18" s="61" t="s">
        <v>1854</v>
      </c>
      <c r="D18" s="24" t="s">
        <v>159</v>
      </c>
      <c r="E18" s="74" t="s">
        <v>173</v>
      </c>
      <c r="F18" s="44" t="s">
        <v>146</v>
      </c>
      <c r="G18" s="24" t="s">
        <v>160</v>
      </c>
      <c r="H18" s="62"/>
      <c r="I18" s="62"/>
      <c r="J18" s="80">
        <v>3681220.49</v>
      </c>
      <c r="K18" s="80">
        <v>2957751.49</v>
      </c>
      <c r="L18" s="23">
        <v>4</v>
      </c>
      <c r="M18" s="24" t="s">
        <v>44</v>
      </c>
      <c r="N18" s="72"/>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row>
    <row r="19" spans="1:41" s="1" customFormat="1" ht="172.5" customHeight="1" x14ac:dyDescent="0.3">
      <c r="A19" s="59">
        <v>2</v>
      </c>
      <c r="B19" s="59" t="s">
        <v>161</v>
      </c>
      <c r="C19" s="61" t="s">
        <v>261</v>
      </c>
      <c r="D19" s="24" t="s">
        <v>159</v>
      </c>
      <c r="E19" s="60" t="s">
        <v>174</v>
      </c>
      <c r="F19" s="44" t="s">
        <v>146</v>
      </c>
      <c r="G19" s="24" t="s">
        <v>163</v>
      </c>
      <c r="H19" s="62"/>
      <c r="I19" s="62"/>
      <c r="J19" s="80">
        <f>'Особо ценное'!F84+Недвижимость!I65</f>
        <v>8655862.7599999998</v>
      </c>
      <c r="K19" s="80">
        <f>'Особо ценное'!I84+Недвижимость!L65</f>
        <v>861002.97</v>
      </c>
      <c r="L19" s="23">
        <v>16</v>
      </c>
      <c r="M19" s="24" t="s">
        <v>689</v>
      </c>
      <c r="N19" s="24"/>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row>
    <row r="20" spans="1:41" s="28" customFormat="1" ht="185.25" customHeight="1" x14ac:dyDescent="0.3">
      <c r="A20" s="59">
        <v>3</v>
      </c>
      <c r="B20" s="231" t="s">
        <v>162</v>
      </c>
      <c r="C20" s="232" t="s">
        <v>168</v>
      </c>
      <c r="D20" s="233" t="s">
        <v>159</v>
      </c>
      <c r="E20" s="234" t="s">
        <v>169</v>
      </c>
      <c r="F20" s="235" t="s">
        <v>146</v>
      </c>
      <c r="G20" s="249" t="s">
        <v>1079</v>
      </c>
      <c r="H20" s="62"/>
      <c r="I20" s="62"/>
      <c r="J20" s="80"/>
      <c r="K20" s="80"/>
      <c r="L20" s="23"/>
      <c r="M20" s="24"/>
      <c r="N20" s="230" t="s">
        <v>1633</v>
      </c>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row>
    <row r="21" spans="1:41" s="27" customFormat="1" ht="243" customHeight="1" x14ac:dyDescent="0.3">
      <c r="A21" s="37"/>
      <c r="B21" s="37"/>
      <c r="C21" s="37"/>
      <c r="D21" s="37"/>
      <c r="E21" s="37"/>
      <c r="F21" s="37"/>
      <c r="G21" s="37"/>
      <c r="H21" s="37"/>
      <c r="I21" s="37"/>
      <c r="J21" s="37"/>
      <c r="K21" s="37"/>
      <c r="L21" s="37"/>
      <c r="M21" s="37"/>
      <c r="N21" s="37"/>
      <c r="O21" s="37"/>
      <c r="P21" s="37"/>
      <c r="Q21" s="37"/>
    </row>
    <row r="22" spans="1:41" s="27" customFormat="1" ht="283.5" customHeight="1" x14ac:dyDescent="0.3">
      <c r="A22" s="37"/>
      <c r="B22" s="37"/>
      <c r="C22" s="37"/>
      <c r="D22" s="37"/>
      <c r="E22" s="37"/>
      <c r="F22" s="37"/>
      <c r="G22" s="37"/>
      <c r="H22" s="37"/>
      <c r="I22" s="37"/>
      <c r="J22" s="37"/>
      <c r="K22" s="37"/>
      <c r="L22" s="37"/>
      <c r="M22" s="37"/>
      <c r="N22" s="37"/>
      <c r="O22" s="37"/>
      <c r="P22" s="37"/>
      <c r="Q22" s="37"/>
    </row>
    <row r="23" spans="1:41" s="27" customFormat="1" ht="240" customHeight="1" x14ac:dyDescent="0.3">
      <c r="A23" s="37"/>
      <c r="B23" s="37"/>
      <c r="C23" s="37"/>
      <c r="D23" s="37"/>
      <c r="E23" s="37"/>
      <c r="F23" s="37"/>
      <c r="G23" s="37"/>
      <c r="H23" s="37"/>
      <c r="I23" s="37"/>
      <c r="J23" s="37"/>
      <c r="K23" s="37"/>
      <c r="L23" s="37"/>
      <c r="M23" s="37"/>
      <c r="N23" s="37"/>
      <c r="O23" s="37"/>
      <c r="P23" s="37"/>
      <c r="Q23" s="37"/>
    </row>
    <row r="24" spans="1:41" s="27" customFormat="1" ht="237" customHeight="1" x14ac:dyDescent="0.3">
      <c r="A24" s="37"/>
      <c r="B24" s="37"/>
      <c r="C24" s="37"/>
      <c r="D24" s="37"/>
      <c r="E24" s="37"/>
      <c r="F24" s="37"/>
      <c r="G24" s="37"/>
      <c r="H24" s="37"/>
      <c r="I24" s="37"/>
      <c r="J24" s="37"/>
      <c r="K24" s="37"/>
      <c r="L24" s="37"/>
      <c r="M24" s="37"/>
      <c r="N24" s="37"/>
      <c r="O24" s="37"/>
      <c r="P24" s="37"/>
      <c r="Q24" s="37"/>
    </row>
    <row r="25" spans="1:41" s="1" customFormat="1" ht="237.75" customHeight="1" x14ac:dyDescent="0.3">
      <c r="A25" s="37"/>
      <c r="B25" s="37"/>
      <c r="C25" s="37"/>
      <c r="D25" s="37"/>
      <c r="E25" s="37"/>
      <c r="F25" s="37"/>
      <c r="G25" s="37"/>
      <c r="H25" s="37"/>
      <c r="I25" s="37"/>
      <c r="J25" s="37"/>
      <c r="K25" s="37"/>
      <c r="L25" s="37"/>
      <c r="M25" s="37"/>
      <c r="N25" s="37"/>
      <c r="O25" s="37"/>
      <c r="P25" s="37"/>
      <c r="Q25" s="37"/>
    </row>
    <row r="26" spans="1:41" s="1" customFormat="1" ht="237.75" customHeight="1" x14ac:dyDescent="0.3">
      <c r="A26" s="37"/>
      <c r="B26" s="37"/>
      <c r="C26" s="37"/>
      <c r="D26" s="37"/>
      <c r="E26" s="37"/>
      <c r="F26" s="37"/>
      <c r="G26" s="37"/>
      <c r="H26" s="37"/>
      <c r="I26" s="37"/>
      <c r="J26" s="37"/>
      <c r="K26" s="37"/>
      <c r="L26" s="37"/>
      <c r="M26" s="37"/>
      <c r="N26" s="37"/>
      <c r="O26" s="37"/>
      <c r="P26" s="37"/>
      <c r="Q26" s="37"/>
    </row>
    <row r="27" spans="1:41" s="27" customFormat="1" ht="249" customHeight="1" x14ac:dyDescent="0.3">
      <c r="A27" s="37"/>
      <c r="B27" s="37"/>
      <c r="C27" s="37"/>
      <c r="D27" s="37"/>
      <c r="E27" s="37"/>
      <c r="F27" s="37"/>
      <c r="G27" s="37"/>
      <c r="H27" s="37"/>
      <c r="I27" s="37"/>
      <c r="J27" s="37"/>
      <c r="K27" s="37"/>
      <c r="L27" s="37"/>
      <c r="M27" s="37"/>
      <c r="N27" s="37"/>
      <c r="O27" s="37"/>
      <c r="P27" s="37"/>
      <c r="Q27" s="37"/>
    </row>
    <row r="28" spans="1:41" s="28" customFormat="1" ht="236.25" customHeight="1" x14ac:dyDescent="0.3">
      <c r="A28" s="37"/>
      <c r="B28" s="37"/>
      <c r="C28" s="37"/>
      <c r="D28" s="37"/>
      <c r="E28" s="37"/>
      <c r="F28" s="37"/>
      <c r="G28" s="37"/>
      <c r="H28" s="37"/>
      <c r="I28" s="37"/>
      <c r="J28" s="37"/>
      <c r="K28" s="37"/>
      <c r="L28" s="37"/>
      <c r="M28" s="37"/>
      <c r="N28" s="37"/>
      <c r="O28" s="37"/>
      <c r="P28" s="37"/>
      <c r="Q28" s="37"/>
    </row>
    <row r="29" spans="1:41" s="27" customFormat="1" ht="237" customHeight="1" x14ac:dyDescent="0.3">
      <c r="A29" s="37"/>
      <c r="B29" s="37"/>
      <c r="C29" s="37"/>
      <c r="D29" s="37"/>
      <c r="E29" s="37"/>
      <c r="F29" s="37"/>
      <c r="G29" s="37"/>
      <c r="H29" s="37"/>
      <c r="I29" s="37"/>
      <c r="J29" s="37"/>
      <c r="K29" s="37"/>
      <c r="L29" s="37"/>
      <c r="M29" s="37"/>
      <c r="N29" s="37"/>
      <c r="O29" s="37"/>
      <c r="P29" s="37"/>
      <c r="Q29" s="37"/>
    </row>
    <row r="30" spans="1:41" s="27" customFormat="1" ht="250.5" customHeight="1" x14ac:dyDescent="0.3">
      <c r="A30" s="37"/>
      <c r="B30" s="37"/>
      <c r="C30" s="37"/>
      <c r="D30" s="37"/>
      <c r="E30" s="37"/>
      <c r="F30" s="37"/>
      <c r="G30" s="37"/>
      <c r="H30" s="37"/>
      <c r="I30" s="37"/>
      <c r="J30" s="37"/>
      <c r="K30" s="37"/>
      <c r="L30" s="37"/>
      <c r="M30" s="37"/>
      <c r="N30" s="37"/>
      <c r="O30" s="37"/>
      <c r="P30" s="37"/>
      <c r="Q30" s="37"/>
    </row>
    <row r="31" spans="1:41" s="27" customFormat="1" ht="238.5" customHeight="1" x14ac:dyDescent="0.3">
      <c r="A31" s="37"/>
      <c r="B31" s="37"/>
      <c r="C31" s="37"/>
      <c r="D31" s="37"/>
      <c r="E31" s="37"/>
      <c r="F31" s="37"/>
      <c r="G31" s="37"/>
      <c r="H31" s="37"/>
      <c r="I31" s="37"/>
      <c r="J31" s="37"/>
      <c r="K31" s="37"/>
      <c r="L31" s="37"/>
      <c r="M31" s="37"/>
      <c r="N31" s="37"/>
      <c r="O31" s="37"/>
      <c r="P31" s="37"/>
      <c r="Q31" s="37"/>
    </row>
    <row r="32" spans="1:41" s="27" customFormat="1" ht="237.75" customHeight="1" x14ac:dyDescent="0.3">
      <c r="A32" s="37"/>
      <c r="B32" s="37"/>
      <c r="C32" s="37"/>
      <c r="D32" s="37"/>
      <c r="E32" s="37"/>
      <c r="F32" s="37"/>
      <c r="G32" s="37"/>
      <c r="H32" s="37"/>
      <c r="I32" s="37"/>
      <c r="J32" s="37"/>
      <c r="K32" s="37"/>
      <c r="L32" s="37"/>
      <c r="M32" s="37"/>
      <c r="N32" s="37"/>
      <c r="O32" s="37"/>
      <c r="P32" s="37"/>
      <c r="Q32" s="37"/>
    </row>
    <row r="33" spans="1:17" s="27" customFormat="1" ht="240.75" customHeight="1" x14ac:dyDescent="0.3">
      <c r="A33" s="37"/>
      <c r="B33" s="37"/>
      <c r="C33" s="37"/>
      <c r="D33" s="37"/>
      <c r="E33" s="37"/>
      <c r="F33" s="37"/>
      <c r="G33" s="37"/>
      <c r="H33" s="37"/>
      <c r="I33" s="37"/>
      <c r="J33" s="37"/>
      <c r="K33" s="37"/>
      <c r="L33" s="37"/>
      <c r="M33" s="37"/>
      <c r="N33" s="37"/>
      <c r="O33" s="37"/>
      <c r="P33" s="37"/>
      <c r="Q33" s="37"/>
    </row>
    <row r="34" spans="1:17" s="27" customFormat="1" ht="243" customHeight="1" x14ac:dyDescent="0.3">
      <c r="A34" s="37"/>
      <c r="B34" s="37"/>
      <c r="C34" s="37"/>
      <c r="D34" s="37"/>
      <c r="E34" s="37"/>
      <c r="F34" s="37"/>
      <c r="G34" s="37"/>
      <c r="H34" s="37"/>
      <c r="I34" s="37"/>
      <c r="J34" s="37"/>
      <c r="K34" s="37"/>
      <c r="L34" s="37"/>
      <c r="M34" s="37"/>
      <c r="N34" s="37"/>
      <c r="O34" s="37"/>
      <c r="P34" s="37"/>
      <c r="Q34" s="37"/>
    </row>
    <row r="35" spans="1:17" s="27" customFormat="1" ht="237.75" customHeight="1" x14ac:dyDescent="0.3">
      <c r="A35" s="37"/>
      <c r="B35" s="37"/>
      <c r="C35" s="37"/>
      <c r="D35" s="37"/>
      <c r="E35" s="37"/>
      <c r="F35" s="37"/>
      <c r="G35" s="37"/>
      <c r="H35" s="37"/>
      <c r="I35" s="37"/>
      <c r="J35" s="37"/>
      <c r="K35" s="37"/>
      <c r="L35" s="37"/>
      <c r="M35" s="37"/>
      <c r="N35" s="37"/>
      <c r="O35" s="37"/>
      <c r="P35" s="37"/>
      <c r="Q35" s="37"/>
    </row>
    <row r="36" spans="1:17" s="27" customFormat="1" ht="237.75" customHeight="1" x14ac:dyDescent="0.3">
      <c r="A36" s="37"/>
      <c r="B36" s="37"/>
      <c r="C36" s="37"/>
      <c r="D36" s="37"/>
      <c r="E36" s="37"/>
      <c r="F36" s="37"/>
      <c r="G36" s="37"/>
      <c r="H36" s="37"/>
      <c r="I36" s="37"/>
      <c r="J36" s="37"/>
      <c r="K36" s="37"/>
      <c r="L36" s="37"/>
      <c r="M36" s="37"/>
      <c r="N36" s="37"/>
      <c r="O36" s="37"/>
      <c r="P36" s="37"/>
      <c r="Q36" s="37"/>
    </row>
    <row r="37" spans="1:17" s="27" customFormat="1" ht="237.75" customHeight="1" x14ac:dyDescent="0.3">
      <c r="A37" s="37"/>
      <c r="B37" s="37"/>
      <c r="C37" s="37"/>
      <c r="D37" s="37"/>
      <c r="E37" s="37"/>
      <c r="F37" s="37"/>
      <c r="G37" s="37"/>
      <c r="H37" s="37"/>
      <c r="I37" s="37"/>
      <c r="J37" s="37"/>
      <c r="K37" s="37"/>
      <c r="L37" s="37"/>
      <c r="M37" s="37"/>
      <c r="N37" s="37"/>
      <c r="O37" s="37"/>
      <c r="P37" s="37"/>
      <c r="Q37" s="37"/>
    </row>
    <row r="38" spans="1:17" s="27" customFormat="1" ht="243.75" customHeight="1" x14ac:dyDescent="0.3">
      <c r="A38" s="37"/>
      <c r="B38" s="37"/>
      <c r="C38" s="37"/>
      <c r="D38" s="37"/>
      <c r="E38" s="37"/>
      <c r="F38" s="37"/>
      <c r="G38" s="37"/>
      <c r="H38" s="37"/>
      <c r="I38" s="37"/>
      <c r="J38" s="37"/>
      <c r="K38" s="37"/>
      <c r="L38" s="37"/>
      <c r="M38" s="37"/>
      <c r="N38" s="37"/>
      <c r="O38" s="37"/>
      <c r="P38" s="37"/>
      <c r="Q38" s="37"/>
    </row>
    <row r="39" spans="1:17" s="1" customFormat="1" ht="237.75" customHeight="1" x14ac:dyDescent="0.3">
      <c r="A39" s="37"/>
      <c r="B39" s="37"/>
      <c r="C39" s="37"/>
      <c r="D39" s="37"/>
      <c r="E39" s="37"/>
      <c r="F39" s="37"/>
      <c r="G39" s="37"/>
      <c r="H39" s="37"/>
      <c r="I39" s="37"/>
      <c r="J39" s="37"/>
      <c r="K39" s="37"/>
      <c r="L39" s="37"/>
      <c r="M39" s="37"/>
      <c r="N39" s="37"/>
      <c r="O39" s="37"/>
      <c r="P39" s="37"/>
      <c r="Q39" s="37"/>
    </row>
    <row r="40" spans="1:17" s="27" customFormat="1" ht="236.25" customHeight="1" x14ac:dyDescent="0.3">
      <c r="A40" s="37"/>
      <c r="B40" s="37"/>
      <c r="C40" s="37"/>
      <c r="D40" s="37"/>
      <c r="E40" s="37"/>
      <c r="F40" s="37"/>
      <c r="G40" s="37"/>
      <c r="H40" s="37"/>
      <c r="I40" s="37"/>
      <c r="J40" s="37"/>
      <c r="K40" s="37"/>
      <c r="L40" s="37"/>
      <c r="M40" s="37"/>
      <c r="N40" s="37"/>
      <c r="O40" s="37"/>
      <c r="P40" s="37"/>
      <c r="Q40" s="37"/>
    </row>
    <row r="41" spans="1:17" s="27" customFormat="1" ht="239.25" customHeight="1" x14ac:dyDescent="0.3">
      <c r="A41" s="37"/>
      <c r="B41" s="37"/>
      <c r="C41" s="37"/>
      <c r="D41" s="37"/>
      <c r="E41" s="37"/>
      <c r="F41" s="37"/>
      <c r="G41" s="37"/>
      <c r="H41" s="37"/>
      <c r="I41" s="37"/>
      <c r="J41" s="37"/>
      <c r="K41" s="37"/>
      <c r="L41" s="37"/>
      <c r="M41" s="37"/>
      <c r="N41" s="37"/>
      <c r="O41" s="37"/>
      <c r="P41" s="37"/>
      <c r="Q41" s="37"/>
    </row>
    <row r="42" spans="1:17" s="27" customFormat="1" ht="241.5" customHeight="1" x14ac:dyDescent="0.3">
      <c r="A42" s="37"/>
      <c r="B42" s="37"/>
      <c r="C42" s="37"/>
      <c r="D42" s="37"/>
      <c r="E42" s="37"/>
      <c r="F42" s="37"/>
      <c r="G42" s="37"/>
      <c r="H42" s="37"/>
      <c r="I42" s="37"/>
      <c r="J42" s="37"/>
      <c r="K42" s="37"/>
      <c r="L42" s="37"/>
      <c r="M42" s="37"/>
      <c r="N42" s="37"/>
      <c r="O42" s="37"/>
      <c r="P42" s="37"/>
      <c r="Q42" s="37"/>
    </row>
    <row r="43" spans="1:17" s="28" customFormat="1" ht="237.75" customHeight="1" x14ac:dyDescent="0.3">
      <c r="A43" s="37"/>
      <c r="B43" s="37"/>
      <c r="C43" s="37"/>
      <c r="D43" s="37"/>
      <c r="E43" s="37"/>
      <c r="F43" s="37"/>
      <c r="G43" s="37"/>
      <c r="H43" s="37"/>
      <c r="I43" s="37"/>
      <c r="J43" s="37"/>
      <c r="K43" s="37"/>
      <c r="L43" s="37"/>
      <c r="M43" s="37"/>
      <c r="N43" s="37"/>
      <c r="O43" s="37"/>
      <c r="P43" s="37"/>
      <c r="Q43" s="37"/>
    </row>
    <row r="44" spans="1:17" s="27" customFormat="1" ht="238.5" customHeight="1" x14ac:dyDescent="0.3">
      <c r="A44" s="37"/>
      <c r="B44" s="37"/>
      <c r="C44" s="37"/>
      <c r="D44" s="37"/>
      <c r="E44" s="37"/>
      <c r="F44" s="37"/>
      <c r="G44" s="37"/>
      <c r="H44" s="37"/>
      <c r="I44" s="37"/>
      <c r="J44" s="37"/>
      <c r="K44" s="37"/>
      <c r="L44" s="37"/>
      <c r="M44" s="37"/>
      <c r="N44" s="37"/>
      <c r="O44" s="37"/>
      <c r="P44" s="37"/>
      <c r="Q44" s="37"/>
    </row>
    <row r="45" spans="1:17" s="27" customFormat="1" ht="248.25" customHeight="1" x14ac:dyDescent="0.3">
      <c r="A45" s="37"/>
      <c r="B45" s="37"/>
      <c r="C45" s="37"/>
      <c r="D45" s="37"/>
      <c r="E45" s="37"/>
      <c r="F45" s="37"/>
      <c r="G45" s="37"/>
      <c r="H45" s="37"/>
      <c r="I45" s="37"/>
      <c r="J45" s="37"/>
      <c r="K45" s="37"/>
      <c r="L45" s="37"/>
      <c r="M45" s="37"/>
      <c r="N45" s="37"/>
      <c r="O45" s="37"/>
      <c r="P45" s="37"/>
      <c r="Q45" s="37"/>
    </row>
    <row r="46" spans="1:17" s="31" customFormat="1" ht="237" customHeight="1" x14ac:dyDescent="0.3">
      <c r="A46" s="37"/>
      <c r="B46" s="37"/>
      <c r="C46" s="37"/>
      <c r="D46" s="37"/>
      <c r="E46" s="37"/>
      <c r="F46" s="37"/>
      <c r="G46" s="37"/>
      <c r="H46" s="37"/>
      <c r="I46" s="37"/>
      <c r="J46" s="37"/>
      <c r="K46" s="37"/>
      <c r="L46" s="37"/>
      <c r="M46" s="37"/>
      <c r="N46" s="37"/>
      <c r="O46" s="37"/>
      <c r="P46" s="37"/>
      <c r="Q46" s="37"/>
    </row>
    <row r="47" spans="1:17" s="27" customFormat="1" ht="237.75" customHeight="1" x14ac:dyDescent="0.3">
      <c r="A47" s="37"/>
      <c r="B47" s="37"/>
      <c r="C47" s="37"/>
      <c r="D47" s="37"/>
      <c r="E47" s="37"/>
      <c r="F47" s="37"/>
      <c r="G47" s="37"/>
      <c r="H47" s="37"/>
      <c r="I47" s="37"/>
      <c r="J47" s="37"/>
      <c r="K47" s="37"/>
      <c r="L47" s="37"/>
      <c r="M47" s="37"/>
      <c r="N47" s="37"/>
      <c r="O47" s="37"/>
      <c r="P47" s="37"/>
      <c r="Q47" s="37"/>
    </row>
    <row r="48" spans="1:17" s="30" customFormat="1" ht="240.75" customHeight="1" x14ac:dyDescent="0.3">
      <c r="A48" s="37"/>
      <c r="B48" s="37"/>
      <c r="C48" s="37"/>
      <c r="D48" s="37"/>
      <c r="E48" s="37"/>
      <c r="F48" s="37"/>
      <c r="G48" s="37"/>
      <c r="H48" s="37"/>
      <c r="I48" s="37"/>
      <c r="J48" s="37"/>
      <c r="K48" s="37"/>
      <c r="L48" s="37"/>
      <c r="M48" s="37"/>
      <c r="N48" s="37"/>
      <c r="O48" s="37"/>
      <c r="P48" s="37"/>
      <c r="Q48" s="37"/>
    </row>
    <row r="49" spans="1:17" s="27" customFormat="1" ht="249.75" customHeight="1" x14ac:dyDescent="0.3">
      <c r="A49" s="37"/>
      <c r="B49" s="37"/>
      <c r="C49" s="37"/>
      <c r="D49" s="37"/>
      <c r="E49" s="37"/>
      <c r="F49" s="37"/>
      <c r="G49" s="37"/>
      <c r="H49" s="37"/>
      <c r="I49" s="37"/>
      <c r="J49" s="37"/>
      <c r="K49" s="37"/>
      <c r="L49" s="37"/>
      <c r="M49" s="37"/>
      <c r="N49" s="37"/>
      <c r="O49" s="37"/>
      <c r="P49" s="37"/>
      <c r="Q49" s="37"/>
    </row>
    <row r="50" spans="1:17" s="27" customFormat="1" ht="238.5" customHeight="1" x14ac:dyDescent="0.3">
      <c r="A50" s="37"/>
      <c r="B50" s="37"/>
      <c r="C50" s="37"/>
      <c r="D50" s="37"/>
      <c r="E50" s="37"/>
      <c r="F50" s="37"/>
      <c r="G50" s="37"/>
      <c r="H50" s="37"/>
      <c r="I50" s="37"/>
      <c r="J50" s="37"/>
      <c r="K50" s="37"/>
      <c r="L50" s="37"/>
      <c r="M50" s="37"/>
      <c r="N50" s="37"/>
      <c r="O50" s="37"/>
      <c r="P50" s="37"/>
      <c r="Q50" s="37"/>
    </row>
    <row r="51" spans="1:17" s="27" customFormat="1" ht="237.75" customHeight="1" x14ac:dyDescent="0.3">
      <c r="A51" s="37"/>
      <c r="B51" s="37"/>
      <c r="C51" s="37"/>
      <c r="D51" s="37"/>
      <c r="E51" s="37"/>
      <c r="F51" s="37"/>
      <c r="G51" s="37"/>
      <c r="H51" s="37"/>
      <c r="I51" s="37"/>
      <c r="J51" s="37"/>
      <c r="K51" s="37"/>
      <c r="L51" s="37"/>
      <c r="M51" s="37"/>
      <c r="N51" s="37"/>
      <c r="O51" s="37"/>
      <c r="P51" s="37"/>
      <c r="Q51" s="37"/>
    </row>
    <row r="52" spans="1:17" s="27" customFormat="1" ht="252.75" customHeight="1" x14ac:dyDescent="0.3">
      <c r="A52" s="37"/>
      <c r="B52" s="37"/>
      <c r="C52" s="37"/>
      <c r="D52" s="37"/>
      <c r="E52" s="37"/>
      <c r="F52" s="37"/>
      <c r="G52" s="37"/>
      <c r="H52" s="37"/>
      <c r="I52" s="37"/>
      <c r="J52" s="37"/>
      <c r="K52" s="37"/>
      <c r="L52" s="37"/>
      <c r="M52" s="37"/>
      <c r="N52" s="37"/>
      <c r="O52" s="37"/>
      <c r="P52" s="37"/>
      <c r="Q52" s="37"/>
    </row>
    <row r="53" spans="1:17" s="27" customFormat="1" ht="267.75" customHeight="1" x14ac:dyDescent="0.3">
      <c r="A53" s="37"/>
      <c r="B53" s="37"/>
      <c r="C53" s="37"/>
      <c r="D53" s="37"/>
      <c r="E53" s="37"/>
      <c r="F53" s="37"/>
      <c r="G53" s="37"/>
      <c r="H53" s="37"/>
      <c r="I53" s="37"/>
      <c r="J53" s="37"/>
      <c r="K53" s="37"/>
      <c r="L53" s="37"/>
      <c r="M53" s="37"/>
      <c r="N53" s="37"/>
      <c r="O53" s="37"/>
      <c r="P53" s="37"/>
      <c r="Q53" s="37"/>
    </row>
    <row r="54" spans="1:17" s="27" customFormat="1" ht="237.75" customHeight="1" x14ac:dyDescent="0.3">
      <c r="A54" s="37"/>
      <c r="B54" s="37"/>
      <c r="C54" s="37"/>
      <c r="D54" s="37"/>
      <c r="E54" s="37"/>
      <c r="F54" s="37"/>
      <c r="G54" s="37"/>
      <c r="H54" s="37"/>
      <c r="I54" s="37"/>
      <c r="J54" s="37"/>
      <c r="K54" s="37"/>
      <c r="L54" s="37"/>
      <c r="M54" s="37"/>
      <c r="N54" s="37"/>
      <c r="O54" s="37"/>
      <c r="P54" s="37"/>
      <c r="Q54" s="37"/>
    </row>
    <row r="55" spans="1:17" s="27" customFormat="1" ht="254.25" customHeight="1" x14ac:dyDescent="0.3">
      <c r="A55" s="37"/>
      <c r="B55" s="37"/>
      <c r="C55" s="37"/>
      <c r="D55" s="37"/>
      <c r="E55" s="37"/>
      <c r="F55" s="37"/>
      <c r="G55" s="37"/>
      <c r="H55" s="37"/>
      <c r="I55" s="37"/>
      <c r="J55" s="37"/>
      <c r="K55" s="37"/>
      <c r="L55" s="37"/>
      <c r="M55" s="37"/>
      <c r="N55" s="37"/>
      <c r="O55" s="37"/>
      <c r="P55" s="37"/>
      <c r="Q55" s="37"/>
    </row>
    <row r="56" spans="1:17" s="27" customFormat="1" ht="237" customHeight="1" x14ac:dyDescent="0.3">
      <c r="A56" s="37"/>
      <c r="B56" s="37"/>
      <c r="C56" s="37"/>
      <c r="D56" s="37"/>
      <c r="E56" s="37"/>
      <c r="F56" s="37"/>
      <c r="G56" s="37"/>
      <c r="H56" s="37"/>
      <c r="I56" s="37"/>
      <c r="J56" s="37"/>
      <c r="K56" s="37"/>
      <c r="L56" s="37"/>
      <c r="M56" s="37"/>
      <c r="N56" s="37"/>
      <c r="O56" s="37"/>
      <c r="P56" s="37"/>
      <c r="Q56" s="37"/>
    </row>
    <row r="57" spans="1:17" s="27" customFormat="1" ht="286.5" customHeight="1" x14ac:dyDescent="0.3">
      <c r="A57" s="37"/>
      <c r="B57" s="37"/>
      <c r="C57" s="37"/>
      <c r="D57" s="37"/>
      <c r="E57" s="37"/>
      <c r="F57" s="37"/>
      <c r="G57" s="37"/>
      <c r="H57" s="37"/>
      <c r="I57" s="37"/>
      <c r="J57" s="37"/>
      <c r="K57" s="37"/>
      <c r="L57" s="37"/>
      <c r="M57" s="37"/>
      <c r="N57" s="37"/>
      <c r="O57" s="37"/>
      <c r="P57" s="37"/>
      <c r="Q57" s="37"/>
    </row>
    <row r="58" spans="1:17" s="27" customFormat="1" ht="238.5" customHeight="1" x14ac:dyDescent="0.3">
      <c r="A58" s="37"/>
      <c r="B58" s="37"/>
      <c r="C58" s="37"/>
      <c r="D58" s="37"/>
      <c r="E58" s="37"/>
      <c r="F58" s="37"/>
      <c r="G58" s="37"/>
      <c r="H58" s="37"/>
      <c r="I58" s="37"/>
      <c r="J58" s="37"/>
      <c r="K58" s="37"/>
      <c r="L58" s="37"/>
      <c r="M58" s="37"/>
      <c r="N58" s="37"/>
      <c r="O58" s="37"/>
      <c r="P58" s="37"/>
      <c r="Q58" s="37"/>
    </row>
    <row r="59" spans="1:17" s="27" customFormat="1" ht="236.25" customHeight="1" x14ac:dyDescent="0.3">
      <c r="A59" s="37"/>
      <c r="B59" s="37"/>
      <c r="C59" s="37"/>
      <c r="D59" s="37"/>
      <c r="E59" s="37"/>
      <c r="F59" s="37"/>
      <c r="G59" s="37"/>
      <c r="H59" s="37"/>
      <c r="I59" s="37"/>
      <c r="J59" s="37"/>
      <c r="K59" s="37"/>
      <c r="L59" s="37"/>
      <c r="M59" s="37"/>
      <c r="N59" s="37"/>
      <c r="O59" s="37"/>
      <c r="P59" s="37"/>
      <c r="Q59" s="37"/>
    </row>
    <row r="60" spans="1:17" s="1" customFormat="1" ht="253.5" customHeight="1" x14ac:dyDescent="0.3">
      <c r="A60" s="37"/>
      <c r="B60" s="37"/>
      <c r="C60" s="37"/>
      <c r="D60" s="37"/>
      <c r="E60" s="37"/>
      <c r="F60" s="37"/>
      <c r="G60" s="37"/>
      <c r="H60" s="37"/>
      <c r="I60" s="37"/>
      <c r="J60" s="37"/>
      <c r="K60" s="37"/>
      <c r="L60" s="37"/>
      <c r="M60" s="37"/>
      <c r="N60" s="37"/>
      <c r="O60" s="37"/>
      <c r="P60" s="37"/>
      <c r="Q60" s="37"/>
    </row>
    <row r="61" spans="1:17" s="28" customFormat="1" ht="239.25" customHeight="1" x14ac:dyDescent="0.3">
      <c r="A61" s="37"/>
      <c r="B61" s="37"/>
      <c r="C61" s="37"/>
      <c r="D61" s="37"/>
      <c r="E61" s="37"/>
      <c r="F61" s="37"/>
      <c r="G61" s="37"/>
      <c r="H61" s="37"/>
      <c r="I61" s="37"/>
      <c r="J61" s="37"/>
      <c r="K61" s="37"/>
      <c r="L61" s="37"/>
      <c r="M61" s="37"/>
      <c r="N61" s="37"/>
      <c r="O61" s="37"/>
      <c r="P61" s="37"/>
      <c r="Q61" s="37"/>
    </row>
    <row r="62" spans="1:17" s="27" customFormat="1" ht="237.75" customHeight="1" x14ac:dyDescent="0.3">
      <c r="A62" s="37"/>
      <c r="B62" s="37"/>
      <c r="C62" s="37"/>
      <c r="D62" s="37"/>
      <c r="E62" s="37"/>
      <c r="F62" s="37"/>
      <c r="G62" s="37"/>
      <c r="H62" s="37"/>
      <c r="I62" s="37"/>
      <c r="J62" s="37"/>
      <c r="K62" s="37"/>
      <c r="L62" s="37"/>
      <c r="M62" s="37"/>
      <c r="N62" s="37"/>
      <c r="O62" s="37"/>
      <c r="P62" s="37"/>
      <c r="Q62" s="37"/>
    </row>
    <row r="63" spans="1:17" s="27" customFormat="1" ht="238.5" customHeight="1" x14ac:dyDescent="0.3">
      <c r="A63" s="37"/>
      <c r="B63" s="37"/>
      <c r="C63" s="37"/>
      <c r="D63" s="37"/>
      <c r="E63" s="37"/>
      <c r="F63" s="37"/>
      <c r="G63" s="37"/>
      <c r="H63" s="37"/>
      <c r="I63" s="37"/>
      <c r="J63" s="37"/>
      <c r="K63" s="37"/>
      <c r="L63" s="37"/>
      <c r="M63" s="37"/>
      <c r="N63" s="37"/>
      <c r="O63" s="37"/>
      <c r="P63" s="37"/>
      <c r="Q63" s="37"/>
    </row>
    <row r="64" spans="1:17" s="30" customFormat="1" ht="236.25" customHeight="1" x14ac:dyDescent="0.3">
      <c r="A64" s="37"/>
      <c r="B64" s="37"/>
      <c r="C64" s="37"/>
      <c r="D64" s="37"/>
      <c r="E64" s="37"/>
      <c r="F64" s="37"/>
      <c r="G64" s="37"/>
      <c r="H64" s="37"/>
      <c r="I64" s="37"/>
      <c r="J64" s="37"/>
      <c r="K64" s="37"/>
      <c r="L64" s="37"/>
      <c r="M64" s="37"/>
      <c r="N64" s="37"/>
      <c r="O64" s="37"/>
      <c r="P64" s="37"/>
      <c r="Q64" s="37"/>
    </row>
    <row r="65" spans="1:41" s="27" customFormat="1" ht="222" customHeight="1" x14ac:dyDescent="0.3">
      <c r="A65" s="37"/>
      <c r="B65" s="37"/>
      <c r="C65" s="37"/>
      <c r="D65" s="37"/>
      <c r="E65" s="37"/>
      <c r="F65" s="37"/>
      <c r="G65" s="37"/>
      <c r="H65" s="37"/>
      <c r="I65" s="37"/>
      <c r="J65" s="37"/>
      <c r="K65" s="37"/>
      <c r="L65" s="37"/>
      <c r="M65" s="37"/>
      <c r="N65" s="37"/>
      <c r="O65" s="37"/>
      <c r="P65" s="37"/>
      <c r="Q65" s="37"/>
    </row>
    <row r="66" spans="1:41" s="30" customFormat="1" ht="225" customHeight="1" x14ac:dyDescent="0.3">
      <c r="A66" s="37"/>
      <c r="B66" s="37"/>
      <c r="C66" s="37"/>
      <c r="D66" s="37"/>
      <c r="E66" s="37"/>
      <c r="F66" s="37"/>
      <c r="G66" s="37"/>
      <c r="H66" s="37"/>
      <c r="I66" s="37"/>
      <c r="J66" s="37"/>
      <c r="K66" s="37"/>
      <c r="L66" s="37"/>
      <c r="M66" s="37"/>
      <c r="N66" s="37"/>
      <c r="O66" s="37"/>
      <c r="P66" s="37"/>
      <c r="Q66" s="37"/>
    </row>
    <row r="67" spans="1:41" s="1" customFormat="1" ht="222.75" customHeight="1" x14ac:dyDescent="0.3">
      <c r="A67" s="37"/>
      <c r="B67" s="37"/>
      <c r="C67" s="37"/>
      <c r="D67" s="37"/>
      <c r="E67" s="37"/>
      <c r="F67" s="37"/>
      <c r="G67" s="37"/>
      <c r="H67" s="37"/>
      <c r="I67" s="37"/>
      <c r="J67" s="37"/>
      <c r="K67" s="37"/>
      <c r="L67" s="37"/>
      <c r="M67" s="37"/>
      <c r="N67" s="37"/>
      <c r="O67" s="37"/>
      <c r="P67" s="37"/>
      <c r="Q67" s="37"/>
    </row>
    <row r="68" spans="1:41" s="30" customFormat="1" ht="222" customHeight="1" x14ac:dyDescent="0.3">
      <c r="A68" s="37"/>
      <c r="B68" s="37"/>
      <c r="C68" s="37"/>
      <c r="D68" s="37"/>
      <c r="E68" s="37"/>
      <c r="F68" s="37"/>
      <c r="G68" s="37"/>
      <c r="H68" s="37"/>
      <c r="I68" s="37"/>
      <c r="J68" s="37"/>
      <c r="K68" s="37"/>
      <c r="L68" s="37"/>
      <c r="M68" s="37"/>
      <c r="N68" s="37"/>
      <c r="O68" s="37"/>
      <c r="P68" s="37"/>
      <c r="Q68" s="37"/>
    </row>
    <row r="69" spans="1:41" s="28" customFormat="1" ht="18.75" x14ac:dyDescent="0.3">
      <c r="A69" s="37"/>
      <c r="B69" s="37"/>
      <c r="C69" s="37"/>
      <c r="D69" s="37"/>
      <c r="E69" s="37"/>
      <c r="F69" s="37"/>
      <c r="G69" s="37"/>
      <c r="H69" s="37"/>
      <c r="I69" s="37"/>
      <c r="J69" s="37"/>
      <c r="K69" s="37"/>
      <c r="L69" s="37"/>
      <c r="M69" s="37"/>
      <c r="N69" s="37"/>
      <c r="O69" s="37"/>
      <c r="P69" s="37"/>
      <c r="Q69" s="37"/>
    </row>
    <row r="70" spans="1:41" s="30" customFormat="1" ht="252" customHeight="1" x14ac:dyDescent="0.3">
      <c r="A70" s="37"/>
      <c r="B70" s="37"/>
      <c r="C70" s="37"/>
      <c r="D70" s="37"/>
      <c r="E70" s="37"/>
      <c r="F70" s="37"/>
      <c r="G70" s="37"/>
      <c r="H70" s="37"/>
      <c r="I70" s="37"/>
      <c r="J70" s="37"/>
      <c r="K70" s="37"/>
      <c r="L70" s="37"/>
      <c r="M70" s="37"/>
      <c r="N70" s="37"/>
      <c r="O70" s="37"/>
      <c r="P70" s="37"/>
      <c r="Q70" s="37"/>
    </row>
    <row r="71" spans="1:41" s="28" customFormat="1" ht="190.5" customHeight="1" x14ac:dyDescent="0.3">
      <c r="A71" s="37"/>
      <c r="B71" s="37"/>
      <c r="C71" s="37"/>
      <c r="D71" s="37"/>
      <c r="E71" s="37"/>
      <c r="F71" s="37"/>
      <c r="G71" s="37"/>
      <c r="H71" s="37"/>
      <c r="I71" s="37"/>
      <c r="J71" s="37"/>
      <c r="K71" s="37"/>
      <c r="L71" s="37"/>
      <c r="M71" s="37"/>
      <c r="N71" s="37"/>
      <c r="O71" s="37"/>
      <c r="P71" s="37"/>
      <c r="Q71" s="37"/>
    </row>
    <row r="72" spans="1:41" s="29" customFormat="1" ht="255" customHeight="1" x14ac:dyDescent="0.25">
      <c r="A72" s="16"/>
      <c r="B72" s="16"/>
      <c r="C72" s="16"/>
      <c r="D72" s="16"/>
      <c r="E72" s="16"/>
      <c r="F72" s="16"/>
      <c r="G72" s="16"/>
      <c r="H72" s="16"/>
      <c r="I72" s="16"/>
      <c r="J72" s="16"/>
      <c r="K72" s="16"/>
      <c r="L72" s="16"/>
      <c r="M72" s="16"/>
      <c r="N72" s="16"/>
      <c r="O72" s="16"/>
      <c r="P72" s="16"/>
      <c r="Q72" s="16"/>
    </row>
    <row r="73" spans="1:41" s="29" customFormat="1" ht="268.5" customHeight="1" x14ac:dyDescent="0.25">
      <c r="A73" s="16"/>
      <c r="B73" s="16"/>
      <c r="C73" s="16"/>
      <c r="D73" s="16"/>
      <c r="E73" s="16"/>
      <c r="F73" s="16"/>
      <c r="G73" s="16"/>
      <c r="H73" s="16"/>
      <c r="I73" s="16"/>
      <c r="J73" s="16"/>
      <c r="K73" s="16"/>
      <c r="L73" s="16"/>
      <c r="M73" s="16"/>
      <c r="N73" s="16"/>
      <c r="O73" s="16"/>
      <c r="P73" s="16"/>
      <c r="Q73" s="16"/>
    </row>
    <row r="74" spans="1:41" s="8" customFormat="1" ht="18.75" x14ac:dyDescent="0.3">
      <c r="A74" s="37"/>
      <c r="B74" s="37"/>
      <c r="C74" s="37"/>
      <c r="D74" s="37"/>
      <c r="E74" s="37"/>
      <c r="F74" s="37"/>
      <c r="G74" s="37"/>
      <c r="H74" s="37"/>
      <c r="I74" s="37"/>
      <c r="J74" s="37"/>
      <c r="K74" s="37"/>
      <c r="L74" s="37"/>
      <c r="M74" s="37"/>
      <c r="N74" s="37"/>
      <c r="O74" s="37"/>
      <c r="P74" s="37"/>
      <c r="Q74" s="37"/>
    </row>
    <row r="75" spans="1:41" s="26" customFormat="1" ht="220.5" customHeight="1" x14ac:dyDescent="0.25">
      <c r="A75" s="16"/>
      <c r="B75" s="16"/>
      <c r="C75" s="16"/>
      <c r="D75" s="16"/>
      <c r="E75" s="16"/>
      <c r="F75" s="16"/>
      <c r="G75" s="16"/>
      <c r="H75" s="16"/>
      <c r="I75" s="16"/>
      <c r="J75" s="16"/>
      <c r="K75" s="16"/>
      <c r="L75" s="16"/>
      <c r="M75" s="16"/>
      <c r="N75" s="16"/>
      <c r="O75" s="16"/>
      <c r="P75" s="16"/>
      <c r="Q75" s="16"/>
    </row>
    <row r="76" spans="1:41" s="27" customFormat="1" ht="284.25" customHeight="1" x14ac:dyDescent="0.3">
      <c r="A76" s="37"/>
      <c r="B76" s="37"/>
      <c r="C76" s="37"/>
      <c r="D76" s="37"/>
      <c r="E76" s="37"/>
      <c r="F76" s="37"/>
      <c r="G76" s="37"/>
      <c r="H76" s="37"/>
      <c r="I76" s="37"/>
      <c r="J76" s="37"/>
      <c r="K76" s="37"/>
      <c r="L76" s="37"/>
      <c r="M76" s="37"/>
      <c r="N76" s="37"/>
      <c r="O76" s="37"/>
      <c r="P76" s="37"/>
      <c r="Q76" s="37"/>
    </row>
    <row r="77" spans="1:41" s="27" customFormat="1" ht="238.5" customHeight="1" x14ac:dyDescent="0.3">
      <c r="A77" s="37"/>
      <c r="B77" s="37"/>
      <c r="C77" s="37"/>
      <c r="D77" s="37"/>
      <c r="E77" s="37"/>
      <c r="F77" s="37"/>
      <c r="G77" s="37"/>
      <c r="H77" s="37"/>
      <c r="I77" s="37"/>
      <c r="J77" s="37"/>
      <c r="K77" s="37"/>
      <c r="L77" s="37"/>
      <c r="M77" s="37"/>
      <c r="N77" s="37"/>
      <c r="O77" s="37"/>
      <c r="P77" s="37"/>
      <c r="Q77" s="37"/>
    </row>
    <row r="78" spans="1:41" s="27" customFormat="1" ht="237" customHeight="1" x14ac:dyDescent="0.3">
      <c r="A78" s="37"/>
      <c r="B78" s="37"/>
      <c r="C78" s="37"/>
      <c r="D78" s="37"/>
      <c r="E78" s="37"/>
      <c r="F78" s="37"/>
      <c r="G78" s="37"/>
      <c r="H78" s="37"/>
      <c r="I78" s="37"/>
      <c r="J78" s="37"/>
      <c r="K78" s="37"/>
      <c r="L78" s="37"/>
      <c r="M78" s="37"/>
      <c r="N78" s="37"/>
      <c r="O78" s="37"/>
      <c r="P78" s="37"/>
      <c r="Q78" s="37"/>
    </row>
    <row r="79" spans="1:41" ht="252.75" customHeight="1" x14ac:dyDescent="0.25">
      <c r="A79" s="16"/>
      <c r="B79" s="16"/>
      <c r="C79" s="16"/>
      <c r="D79" s="16"/>
      <c r="E79" s="16"/>
      <c r="F79" s="16"/>
      <c r="G79" s="16"/>
      <c r="H79" s="16"/>
      <c r="I79" s="16"/>
      <c r="J79" s="16"/>
      <c r="K79" s="16"/>
      <c r="L79" s="16"/>
      <c r="M79" s="16"/>
      <c r="N79" s="16"/>
      <c r="O79" s="16"/>
      <c r="P79" s="16"/>
      <c r="Q79" s="16"/>
    </row>
    <row r="80" spans="1:41" ht="17.25" customHeight="1" x14ac:dyDescent="0.3">
      <c r="B80" s="1"/>
      <c r="C80" s="1"/>
      <c r="D80" s="1"/>
      <c r="E80" s="1"/>
      <c r="F80" s="1"/>
      <c r="G80" s="1"/>
      <c r="H80" s="1"/>
      <c r="I80" s="1"/>
      <c r="J80" s="1"/>
      <c r="K80" s="1"/>
      <c r="L80" s="1"/>
      <c r="M80" s="1"/>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row>
    <row r="81" spans="2:41" ht="18.75" x14ac:dyDescent="0.3">
      <c r="B81" s="1"/>
      <c r="C81" s="1"/>
      <c r="D81" s="1"/>
      <c r="E81" s="1"/>
      <c r="F81" s="1"/>
      <c r="G81" s="1"/>
      <c r="H81" s="1"/>
      <c r="I81" s="1"/>
      <c r="J81" s="1"/>
      <c r="K81" s="1"/>
      <c r="L81" s="1"/>
      <c r="M81" s="1"/>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row>
    <row r="82" spans="2:41" ht="18.75" x14ac:dyDescent="0.3">
      <c r="B82" s="1"/>
      <c r="C82" s="1"/>
      <c r="D82" s="1"/>
      <c r="E82" s="1"/>
      <c r="F82" s="1"/>
      <c r="G82" s="1"/>
      <c r="H82" s="1"/>
      <c r="I82" s="1"/>
      <c r="J82" s="1"/>
      <c r="K82" s="1"/>
      <c r="L82" s="1"/>
      <c r="M82" s="1"/>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row>
    <row r="83" spans="2:41" ht="18.75" x14ac:dyDescent="0.3">
      <c r="B83" s="1"/>
      <c r="C83" s="1"/>
      <c r="D83" s="1"/>
      <c r="E83" s="1"/>
      <c r="F83" s="1"/>
      <c r="G83" s="1"/>
      <c r="H83" s="1"/>
      <c r="I83" s="1"/>
      <c r="J83" s="1"/>
      <c r="K83" s="1"/>
      <c r="L83" s="1"/>
      <c r="M83" s="1"/>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row>
    <row r="84" spans="2:41" ht="18.75" x14ac:dyDescent="0.3">
      <c r="B84" s="1"/>
      <c r="C84" s="1"/>
      <c r="D84" s="1"/>
      <c r="E84" s="1"/>
      <c r="F84" s="1"/>
      <c r="G84" s="1"/>
      <c r="H84" s="1"/>
      <c r="I84" s="1"/>
      <c r="J84" s="1"/>
      <c r="K84" s="1"/>
      <c r="L84" s="1"/>
      <c r="M84" s="1"/>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row>
    <row r="85" spans="2:41" ht="18.75" x14ac:dyDescent="0.3">
      <c r="B85" s="1"/>
      <c r="C85" s="1"/>
      <c r="D85" s="1"/>
      <c r="E85" s="1"/>
      <c r="F85" s="1"/>
      <c r="G85" s="1"/>
      <c r="H85" s="1"/>
      <c r="I85" s="1"/>
      <c r="J85" s="1"/>
      <c r="K85" s="1"/>
      <c r="L85" s="1"/>
      <c r="M85" s="1"/>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row>
    <row r="86" spans="2:41" ht="18.75" x14ac:dyDescent="0.3">
      <c r="B86" s="1"/>
      <c r="C86" s="1"/>
      <c r="D86" s="1"/>
      <c r="E86" s="1"/>
      <c r="F86" s="1"/>
      <c r="G86" s="1"/>
      <c r="H86" s="1"/>
      <c r="I86" s="1"/>
      <c r="J86" s="1"/>
      <c r="K86" s="1"/>
      <c r="L86" s="1"/>
      <c r="M86" s="1"/>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row>
    <row r="87" spans="2:41" ht="18.75" x14ac:dyDescent="0.3">
      <c r="B87" s="1"/>
      <c r="C87" s="1"/>
      <c r="D87" s="1"/>
      <c r="E87" s="1"/>
      <c r="F87" s="1"/>
      <c r="G87" s="1"/>
      <c r="H87" s="1"/>
      <c r="I87" s="1"/>
      <c r="J87" s="1"/>
      <c r="K87" s="1"/>
      <c r="L87" s="1"/>
      <c r="M87" s="1"/>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row>
    <row r="88" spans="2:41" ht="18.75" x14ac:dyDescent="0.3">
      <c r="B88" s="1"/>
      <c r="C88" s="1"/>
      <c r="D88" s="1"/>
      <c r="E88" s="1"/>
      <c r="F88" s="1"/>
      <c r="G88" s="1"/>
      <c r="H88" s="1"/>
      <c r="I88" s="1"/>
      <c r="J88" s="1"/>
      <c r="K88" s="1"/>
      <c r="L88" s="1"/>
      <c r="M88" s="1"/>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row>
    <row r="89" spans="2:41" ht="18.75" x14ac:dyDescent="0.3">
      <c r="B89" s="1"/>
      <c r="C89" s="1"/>
      <c r="D89" s="1"/>
      <c r="E89" s="1"/>
      <c r="F89" s="1"/>
      <c r="G89" s="1"/>
      <c r="H89" s="1"/>
      <c r="I89" s="1"/>
      <c r="J89" s="1"/>
      <c r="K89" s="1"/>
      <c r="L89" s="1"/>
      <c r="M89" s="1"/>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row>
    <row r="90" spans="2:41" ht="18.75" x14ac:dyDescent="0.3">
      <c r="B90" s="1"/>
      <c r="C90" s="1"/>
      <c r="D90" s="1"/>
      <c r="E90" s="1"/>
      <c r="F90" s="1"/>
      <c r="G90" s="1"/>
      <c r="H90" s="1"/>
      <c r="I90" s="1"/>
      <c r="J90" s="1"/>
      <c r="K90" s="1"/>
      <c r="L90" s="1"/>
      <c r="M90" s="1"/>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row>
    <row r="91" spans="2:41" ht="18.75" x14ac:dyDescent="0.3">
      <c r="B91" s="1"/>
      <c r="C91" s="1"/>
      <c r="D91" s="1"/>
      <c r="E91" s="1"/>
      <c r="F91" s="1"/>
      <c r="G91" s="1"/>
      <c r="H91" s="1"/>
      <c r="I91" s="1"/>
      <c r="J91" s="1"/>
      <c r="K91" s="1"/>
      <c r="L91" s="1"/>
      <c r="M91" s="1"/>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row>
    <row r="92" spans="2:41" ht="18.75" x14ac:dyDescent="0.3">
      <c r="B92" s="1"/>
      <c r="C92" s="1"/>
      <c r="D92" s="1"/>
      <c r="E92" s="1"/>
      <c r="F92" s="1"/>
      <c r="G92" s="1"/>
      <c r="H92" s="1"/>
      <c r="I92" s="1"/>
      <c r="J92" s="1"/>
      <c r="K92" s="1"/>
      <c r="L92" s="1"/>
      <c r="M92" s="1"/>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row>
    <row r="93" spans="2:41" ht="18.75" x14ac:dyDescent="0.3">
      <c r="B93" s="1"/>
      <c r="C93" s="1"/>
      <c r="D93" s="1"/>
      <c r="E93" s="1"/>
      <c r="F93" s="1"/>
      <c r="G93" s="1"/>
      <c r="H93" s="1"/>
      <c r="I93" s="1"/>
      <c r="J93" s="1"/>
      <c r="K93" s="1"/>
      <c r="L93" s="1"/>
      <c r="M93" s="1"/>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row>
    <row r="94" spans="2:41" ht="18.75" x14ac:dyDescent="0.3">
      <c r="B94" s="1"/>
      <c r="C94" s="1"/>
      <c r="D94" s="1"/>
      <c r="E94" s="1"/>
      <c r="F94" s="1"/>
      <c r="G94" s="1"/>
      <c r="H94" s="1"/>
      <c r="I94" s="1"/>
      <c r="J94" s="1"/>
      <c r="K94" s="1"/>
      <c r="L94" s="1"/>
      <c r="M94" s="1"/>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row>
    <row r="95" spans="2:41" ht="18.75" x14ac:dyDescent="0.3">
      <c r="B95" s="1"/>
      <c r="C95" s="1"/>
      <c r="D95" s="1"/>
      <c r="E95" s="1"/>
      <c r="F95" s="1"/>
      <c r="G95" s="1"/>
      <c r="H95" s="1"/>
      <c r="I95" s="1"/>
      <c r="J95" s="1"/>
      <c r="K95" s="1"/>
      <c r="L95" s="1"/>
      <c r="M95" s="1"/>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row>
    <row r="96" spans="2:41" ht="18.75" x14ac:dyDescent="0.3">
      <c r="B96" s="1"/>
      <c r="C96" s="1"/>
      <c r="D96" s="1"/>
      <c r="E96" s="1"/>
      <c r="F96" s="1"/>
      <c r="G96" s="1"/>
      <c r="H96" s="1"/>
      <c r="I96" s="1"/>
      <c r="J96" s="1"/>
      <c r="K96" s="1"/>
      <c r="L96" s="1"/>
      <c r="M96" s="1"/>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row>
    <row r="97" spans="2:41" ht="18.75" x14ac:dyDescent="0.3">
      <c r="B97" s="1"/>
      <c r="C97" s="1"/>
      <c r="D97" s="1"/>
      <c r="E97" s="1"/>
      <c r="F97" s="1"/>
      <c r="G97" s="1"/>
      <c r="H97" s="1"/>
      <c r="I97" s="1"/>
      <c r="J97" s="1"/>
      <c r="K97" s="1"/>
      <c r="L97" s="1"/>
      <c r="M97" s="1"/>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row>
    <row r="98" spans="2:41" ht="18.75" x14ac:dyDescent="0.3">
      <c r="B98" s="1"/>
      <c r="C98" s="1"/>
      <c r="D98" s="1"/>
      <c r="E98" s="1"/>
      <c r="F98" s="1"/>
      <c r="G98" s="1"/>
      <c r="H98" s="1"/>
      <c r="I98" s="1"/>
      <c r="J98" s="1"/>
      <c r="K98" s="1"/>
      <c r="L98" s="1"/>
      <c r="M98" s="1"/>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row>
    <row r="99" spans="2:41" ht="18.75" x14ac:dyDescent="0.3">
      <c r="B99" s="1"/>
      <c r="C99" s="1"/>
      <c r="D99" s="1"/>
      <c r="E99" s="1"/>
      <c r="F99" s="1"/>
      <c r="G99" s="1"/>
      <c r="H99" s="1"/>
      <c r="I99" s="1"/>
      <c r="J99" s="1"/>
      <c r="K99" s="1"/>
      <c r="L99" s="1"/>
      <c r="M99" s="1"/>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row>
    <row r="100" spans="2:41" ht="18.75" x14ac:dyDescent="0.3">
      <c r="B100" s="1"/>
      <c r="C100" s="1"/>
      <c r="D100" s="1"/>
      <c r="E100" s="1"/>
      <c r="F100" s="1"/>
      <c r="G100" s="1"/>
      <c r="H100" s="1"/>
      <c r="I100" s="1"/>
      <c r="J100" s="1"/>
      <c r="K100" s="1"/>
      <c r="L100" s="1"/>
      <c r="M100" s="1"/>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row>
    <row r="101" spans="2:41" ht="18.75" x14ac:dyDescent="0.3">
      <c r="B101" s="1"/>
      <c r="C101" s="1"/>
      <c r="D101" s="1"/>
      <c r="E101" s="1"/>
      <c r="F101" s="1"/>
      <c r="G101" s="1"/>
      <c r="H101" s="1"/>
      <c r="I101" s="1"/>
      <c r="J101" s="1"/>
      <c r="K101" s="1"/>
      <c r="L101" s="1"/>
      <c r="M101" s="1"/>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row>
    <row r="102" spans="2:41" ht="18.75" x14ac:dyDescent="0.3">
      <c r="B102" s="1"/>
      <c r="C102" s="1"/>
      <c r="D102" s="1"/>
      <c r="E102" s="1"/>
      <c r="F102" s="1"/>
      <c r="G102" s="1"/>
      <c r="H102" s="1"/>
      <c r="I102" s="1"/>
      <c r="J102" s="1"/>
      <c r="K102" s="1"/>
      <c r="L102" s="1"/>
      <c r="M102" s="1"/>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row>
    <row r="103" spans="2:41" ht="18.75" x14ac:dyDescent="0.3">
      <c r="B103" s="1"/>
      <c r="C103" s="1"/>
      <c r="D103" s="1"/>
      <c r="E103" s="1"/>
      <c r="F103" s="1"/>
      <c r="G103" s="1"/>
      <c r="H103" s="1"/>
      <c r="I103" s="1"/>
      <c r="J103" s="1"/>
      <c r="K103" s="1"/>
      <c r="L103" s="1"/>
      <c r="M103" s="1"/>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row>
    <row r="104" spans="2:41" ht="18.75" x14ac:dyDescent="0.3">
      <c r="B104" s="1"/>
      <c r="C104" s="1"/>
      <c r="D104" s="1"/>
      <c r="E104" s="1"/>
      <c r="F104" s="1"/>
      <c r="G104" s="1"/>
      <c r="H104" s="1"/>
      <c r="I104" s="1"/>
      <c r="J104" s="1"/>
      <c r="K104" s="1"/>
      <c r="L104" s="1"/>
      <c r="M104" s="1"/>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row>
    <row r="105" spans="2:41" ht="18.75" x14ac:dyDescent="0.3">
      <c r="B105" s="1"/>
      <c r="C105" s="1"/>
      <c r="D105" s="1"/>
      <c r="E105" s="1"/>
      <c r="F105" s="1"/>
      <c r="G105" s="1"/>
      <c r="H105" s="1"/>
      <c r="I105" s="1"/>
      <c r="J105" s="1"/>
      <c r="K105" s="1"/>
      <c r="L105" s="1"/>
      <c r="M105" s="1"/>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row>
    <row r="106" spans="2:41" ht="18.75" x14ac:dyDescent="0.3">
      <c r="B106" s="1"/>
      <c r="C106" s="1"/>
      <c r="D106" s="1"/>
      <c r="E106" s="1"/>
      <c r="F106" s="1"/>
      <c r="G106" s="1"/>
      <c r="H106" s="1"/>
      <c r="I106" s="1"/>
      <c r="J106" s="1"/>
      <c r="K106" s="1"/>
      <c r="L106" s="1"/>
      <c r="M106" s="1"/>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row>
    <row r="107" spans="2:41" ht="18.75" x14ac:dyDescent="0.3">
      <c r="B107" s="1"/>
      <c r="C107" s="1"/>
      <c r="D107" s="1"/>
      <c r="E107" s="1"/>
      <c r="F107" s="1"/>
      <c r="G107" s="1"/>
      <c r="H107" s="1"/>
      <c r="I107" s="1"/>
      <c r="J107" s="1"/>
      <c r="K107" s="1"/>
      <c r="L107" s="1"/>
      <c r="M107" s="1"/>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row>
    <row r="108" spans="2:41" ht="18.75" x14ac:dyDescent="0.3">
      <c r="B108" s="1"/>
      <c r="C108" s="1"/>
      <c r="D108" s="1"/>
      <c r="E108" s="1"/>
      <c r="F108" s="1"/>
      <c r="G108" s="1"/>
      <c r="H108" s="1"/>
      <c r="I108" s="1"/>
      <c r="J108" s="1"/>
      <c r="K108" s="1"/>
      <c r="L108" s="1"/>
      <c r="M108" s="1"/>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row>
    <row r="109" spans="2:41" ht="18.75" x14ac:dyDescent="0.3">
      <c r="B109" s="1"/>
      <c r="C109" s="1"/>
      <c r="D109" s="1"/>
      <c r="E109" s="1"/>
      <c r="F109" s="1"/>
      <c r="G109" s="1"/>
      <c r="H109" s="1"/>
      <c r="I109" s="1"/>
      <c r="J109" s="1"/>
      <c r="K109" s="1"/>
      <c r="L109" s="1"/>
      <c r="M109" s="1"/>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row>
    <row r="110" spans="2:41" ht="18.75" x14ac:dyDescent="0.3">
      <c r="B110" s="1"/>
      <c r="C110" s="1"/>
      <c r="D110" s="1"/>
      <c r="E110" s="1"/>
      <c r="F110" s="1"/>
      <c r="G110" s="1"/>
      <c r="H110" s="1"/>
      <c r="I110" s="1"/>
      <c r="J110" s="1"/>
      <c r="K110" s="1"/>
      <c r="L110" s="1"/>
      <c r="M110" s="1"/>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row>
    <row r="111" spans="2:41" ht="18.75" x14ac:dyDescent="0.3">
      <c r="B111" s="1"/>
      <c r="C111" s="1"/>
      <c r="D111" s="1"/>
      <c r="E111" s="1"/>
      <c r="F111" s="1"/>
      <c r="G111" s="1"/>
      <c r="H111" s="1"/>
      <c r="I111" s="1"/>
      <c r="J111" s="1"/>
      <c r="K111" s="1"/>
      <c r="L111" s="1"/>
      <c r="M111" s="1"/>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row>
    <row r="112" spans="2:41" ht="18.75" x14ac:dyDescent="0.3">
      <c r="B112" s="1"/>
      <c r="C112" s="1"/>
      <c r="D112" s="1"/>
      <c r="E112" s="1"/>
      <c r="F112" s="1"/>
      <c r="G112" s="1"/>
      <c r="H112" s="1"/>
      <c r="I112" s="1"/>
      <c r="J112" s="1"/>
      <c r="K112" s="1"/>
      <c r="L112" s="1"/>
      <c r="M112" s="1"/>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row>
    <row r="113" spans="2:41" ht="18.75" x14ac:dyDescent="0.3">
      <c r="B113" s="1"/>
      <c r="C113" s="1"/>
      <c r="D113" s="1"/>
      <c r="E113" s="1"/>
      <c r="F113" s="1"/>
      <c r="G113" s="1"/>
      <c r="H113" s="1"/>
      <c r="I113" s="1"/>
      <c r="J113" s="1"/>
      <c r="K113" s="1"/>
      <c r="L113" s="1"/>
      <c r="M113" s="1"/>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row>
    <row r="114" spans="2:41" ht="18.75" x14ac:dyDescent="0.3">
      <c r="B114" s="1"/>
      <c r="C114" s="1"/>
      <c r="D114" s="1"/>
      <c r="E114" s="1"/>
      <c r="F114" s="1"/>
      <c r="G114" s="1"/>
      <c r="H114" s="1"/>
      <c r="I114" s="1"/>
      <c r="J114" s="1"/>
      <c r="K114" s="1"/>
      <c r="L114" s="1"/>
      <c r="M114" s="1"/>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row>
    <row r="115" spans="2:41" ht="18.75" x14ac:dyDescent="0.3">
      <c r="B115" s="1"/>
      <c r="C115" s="1"/>
      <c r="D115" s="1"/>
      <c r="E115" s="1"/>
      <c r="F115" s="1"/>
      <c r="G115" s="1"/>
      <c r="H115" s="1"/>
      <c r="I115" s="1"/>
      <c r="J115" s="1"/>
      <c r="K115" s="1"/>
      <c r="L115" s="1"/>
      <c r="M115" s="1"/>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row>
    <row r="116" spans="2:41" ht="18.75" x14ac:dyDescent="0.3">
      <c r="B116" s="1"/>
      <c r="C116" s="1"/>
      <c r="D116" s="1"/>
      <c r="E116" s="1"/>
      <c r="F116" s="1"/>
      <c r="G116" s="1"/>
      <c r="H116" s="1"/>
      <c r="I116" s="1"/>
      <c r="J116" s="1"/>
      <c r="K116" s="1"/>
      <c r="L116" s="1"/>
      <c r="M116" s="1"/>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row>
    <row r="117" spans="2:41" ht="18.75" x14ac:dyDescent="0.3">
      <c r="B117" s="1"/>
      <c r="C117" s="1"/>
      <c r="D117" s="1"/>
      <c r="E117" s="1"/>
      <c r="F117" s="1"/>
      <c r="G117" s="1"/>
      <c r="H117" s="1"/>
      <c r="I117" s="1"/>
      <c r="J117" s="1"/>
      <c r="K117" s="1"/>
      <c r="L117" s="1"/>
      <c r="M117" s="1"/>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row>
    <row r="118" spans="2:41" ht="18.75" x14ac:dyDescent="0.3">
      <c r="B118" s="1"/>
      <c r="C118" s="1"/>
      <c r="D118" s="1"/>
      <c r="E118" s="1"/>
      <c r="F118" s="1"/>
      <c r="G118" s="1"/>
      <c r="H118" s="1"/>
      <c r="I118" s="1"/>
      <c r="J118" s="1"/>
      <c r="K118" s="1"/>
      <c r="L118" s="1"/>
      <c r="M118" s="1"/>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row>
    <row r="119" spans="2:41" ht="18.75" x14ac:dyDescent="0.3">
      <c r="B119" s="1"/>
      <c r="C119" s="1"/>
      <c r="D119" s="1"/>
      <c r="E119" s="1"/>
      <c r="F119" s="1"/>
      <c r="G119" s="1"/>
      <c r="H119" s="1"/>
      <c r="I119" s="1"/>
      <c r="J119" s="1"/>
      <c r="K119" s="1"/>
      <c r="L119" s="1"/>
      <c r="M119" s="1"/>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row>
    <row r="120" spans="2:41" ht="18.75" x14ac:dyDescent="0.3">
      <c r="B120" s="1"/>
      <c r="C120" s="1"/>
      <c r="D120" s="1"/>
      <c r="E120" s="1"/>
      <c r="F120" s="1"/>
      <c r="G120" s="1"/>
      <c r="H120" s="1"/>
      <c r="I120" s="1"/>
      <c r="J120" s="1"/>
      <c r="K120" s="1"/>
      <c r="L120" s="1"/>
      <c r="M120" s="1"/>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row>
    <row r="121" spans="2:41" ht="18.75" x14ac:dyDescent="0.3">
      <c r="B121" s="1"/>
      <c r="C121" s="1"/>
      <c r="D121" s="1"/>
      <c r="E121" s="1"/>
      <c r="F121" s="1"/>
      <c r="G121" s="1"/>
      <c r="H121" s="1"/>
      <c r="I121" s="1"/>
      <c r="J121" s="1"/>
      <c r="K121" s="1"/>
      <c r="L121" s="1"/>
      <c r="M121" s="1"/>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row>
    <row r="122" spans="2:41" ht="18.75" x14ac:dyDescent="0.3">
      <c r="B122" s="1"/>
      <c r="C122" s="1"/>
      <c r="D122" s="1"/>
      <c r="E122" s="1"/>
      <c r="F122" s="1"/>
      <c r="G122" s="1"/>
      <c r="H122" s="1"/>
      <c r="I122" s="1"/>
      <c r="J122" s="1"/>
      <c r="K122" s="1"/>
      <c r="L122" s="1"/>
      <c r="M122" s="1"/>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row>
    <row r="123" spans="2:41" ht="18.75" x14ac:dyDescent="0.3">
      <c r="B123" s="1"/>
      <c r="C123" s="1"/>
      <c r="D123" s="1"/>
      <c r="E123" s="1"/>
      <c r="F123" s="1"/>
      <c r="G123" s="1"/>
      <c r="H123" s="1"/>
      <c r="I123" s="1"/>
      <c r="J123" s="1"/>
      <c r="K123" s="1"/>
      <c r="L123" s="1"/>
      <c r="M123" s="1"/>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row>
    <row r="124" spans="2:41" ht="18.75" x14ac:dyDescent="0.3">
      <c r="B124" s="1"/>
      <c r="C124" s="1"/>
      <c r="D124" s="1"/>
      <c r="E124" s="1"/>
      <c r="F124" s="1"/>
      <c r="G124" s="1"/>
      <c r="H124" s="1"/>
      <c r="I124" s="1"/>
      <c r="J124" s="1"/>
      <c r="K124" s="1"/>
      <c r="L124" s="1"/>
      <c r="M124" s="1"/>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row>
    <row r="125" spans="2:41" ht="18.75" x14ac:dyDescent="0.3">
      <c r="B125" s="1"/>
      <c r="C125" s="1"/>
      <c r="D125" s="1"/>
      <c r="E125" s="1"/>
      <c r="F125" s="1"/>
      <c r="G125" s="1"/>
      <c r="H125" s="1"/>
      <c r="I125" s="1"/>
      <c r="J125" s="1"/>
      <c r="K125" s="1"/>
      <c r="L125" s="1"/>
      <c r="M125" s="1"/>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row>
    <row r="126" spans="2:41" ht="18.75" x14ac:dyDescent="0.3">
      <c r="B126" s="1"/>
      <c r="C126" s="1"/>
      <c r="D126" s="1"/>
      <c r="E126" s="1"/>
      <c r="F126" s="1"/>
      <c r="G126" s="1"/>
      <c r="H126" s="1"/>
      <c r="I126" s="1"/>
      <c r="J126" s="1"/>
      <c r="K126" s="1"/>
      <c r="L126" s="1"/>
      <c r="M126" s="1"/>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row>
    <row r="127" spans="2:41" ht="18.75" x14ac:dyDescent="0.3">
      <c r="B127" s="1"/>
      <c r="C127" s="1"/>
      <c r="D127" s="1"/>
      <c r="E127" s="1"/>
      <c r="F127" s="1"/>
      <c r="G127" s="1"/>
      <c r="H127" s="1"/>
      <c r="I127" s="1"/>
      <c r="J127" s="1"/>
      <c r="K127" s="1"/>
      <c r="L127" s="1"/>
      <c r="M127" s="1"/>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row>
    <row r="128" spans="2:41" ht="18.75" x14ac:dyDescent="0.3">
      <c r="B128" s="1"/>
      <c r="C128" s="1"/>
      <c r="D128" s="1"/>
      <c r="E128" s="1"/>
      <c r="F128" s="1"/>
      <c r="G128" s="1"/>
      <c r="H128" s="1"/>
      <c r="I128" s="1"/>
      <c r="J128" s="1"/>
      <c r="K128" s="1"/>
      <c r="L128" s="1"/>
      <c r="M128" s="1"/>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row>
    <row r="129" spans="2:41" ht="18.75" x14ac:dyDescent="0.3">
      <c r="B129" s="1"/>
      <c r="C129" s="1"/>
      <c r="D129" s="1"/>
      <c r="E129" s="1"/>
      <c r="F129" s="1"/>
      <c r="G129" s="1"/>
      <c r="H129" s="1"/>
      <c r="I129" s="1"/>
      <c r="J129" s="1"/>
      <c r="K129" s="1"/>
      <c r="L129" s="1"/>
      <c r="M129" s="1"/>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row>
    <row r="130" spans="2:41" ht="18.75" x14ac:dyDescent="0.3">
      <c r="B130" s="1"/>
      <c r="C130" s="1"/>
      <c r="D130" s="1"/>
      <c r="E130" s="1"/>
      <c r="F130" s="1"/>
      <c r="G130" s="1"/>
      <c r="H130" s="1"/>
      <c r="I130" s="1"/>
      <c r="J130" s="1"/>
      <c r="K130" s="1"/>
      <c r="L130" s="1"/>
      <c r="M130" s="1"/>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row>
    <row r="131" spans="2:41" ht="18.75" x14ac:dyDescent="0.3">
      <c r="B131" s="1"/>
      <c r="C131" s="1"/>
      <c r="D131" s="1"/>
      <c r="E131" s="1"/>
      <c r="F131" s="1"/>
      <c r="G131" s="1"/>
      <c r="H131" s="1"/>
      <c r="I131" s="1"/>
      <c r="J131" s="1"/>
      <c r="K131" s="1"/>
      <c r="L131" s="1"/>
      <c r="M131" s="1"/>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row>
    <row r="132" spans="2:41" ht="18.75" x14ac:dyDescent="0.3">
      <c r="B132" s="1"/>
      <c r="C132" s="1"/>
      <c r="D132" s="1"/>
      <c r="E132" s="1"/>
      <c r="F132" s="1"/>
      <c r="G132" s="1"/>
      <c r="H132" s="1"/>
      <c r="I132" s="1"/>
      <c r="J132" s="1"/>
      <c r="K132" s="1"/>
      <c r="L132" s="1"/>
      <c r="M132" s="1"/>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row>
    <row r="133" spans="2:41" ht="18.75" x14ac:dyDescent="0.3">
      <c r="B133" s="1"/>
      <c r="C133" s="1"/>
      <c r="D133" s="1"/>
      <c r="E133" s="1"/>
      <c r="F133" s="1"/>
      <c r="G133" s="1"/>
      <c r="H133" s="1"/>
      <c r="I133" s="1"/>
      <c r="J133" s="1"/>
      <c r="K133" s="1"/>
      <c r="L133" s="1"/>
      <c r="M133" s="1"/>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row>
    <row r="134" spans="2:41" ht="18.75" x14ac:dyDescent="0.3">
      <c r="B134" s="1"/>
      <c r="C134" s="1"/>
      <c r="D134" s="1"/>
      <c r="E134" s="1"/>
      <c r="F134" s="1"/>
      <c r="G134" s="1"/>
      <c r="H134" s="1"/>
      <c r="I134" s="1"/>
      <c r="J134" s="1"/>
      <c r="K134" s="1"/>
      <c r="L134" s="1"/>
      <c r="M134" s="1"/>
      <c r="O134" s="16"/>
      <c r="P134" s="16"/>
      <c r="Q134" s="16"/>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row>
    <row r="135" spans="2:41" ht="18.75" x14ac:dyDescent="0.3">
      <c r="B135" s="1"/>
      <c r="C135" s="1"/>
      <c r="D135" s="1"/>
      <c r="E135" s="1"/>
      <c r="F135" s="1"/>
      <c r="G135" s="1"/>
      <c r="H135" s="1"/>
      <c r="I135" s="1"/>
      <c r="J135" s="1"/>
      <c r="K135" s="1"/>
      <c r="L135" s="1"/>
      <c r="M135" s="1"/>
      <c r="O135" s="16"/>
      <c r="P135" s="16"/>
      <c r="Q135" s="16"/>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row>
    <row r="136" spans="2:41" ht="18.75" x14ac:dyDescent="0.3">
      <c r="B136" s="1"/>
      <c r="C136" s="1"/>
      <c r="D136" s="1"/>
      <c r="E136" s="1"/>
      <c r="F136" s="1"/>
      <c r="G136" s="1"/>
      <c r="H136" s="1"/>
      <c r="I136" s="1"/>
      <c r="J136" s="1"/>
      <c r="K136" s="1"/>
      <c r="L136" s="1"/>
      <c r="M136" s="1"/>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row>
    <row r="137" spans="2:41" ht="18.75" x14ac:dyDescent="0.3">
      <c r="B137" s="1"/>
      <c r="C137" s="1"/>
      <c r="D137" s="1"/>
      <c r="E137" s="1"/>
      <c r="F137" s="1"/>
      <c r="G137" s="1"/>
      <c r="H137" s="1"/>
      <c r="I137" s="1"/>
      <c r="J137" s="1"/>
      <c r="K137" s="1"/>
      <c r="L137" s="1"/>
      <c r="M137" s="1"/>
      <c r="O137" s="16"/>
      <c r="P137" s="16"/>
      <c r="Q137" s="16"/>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row>
    <row r="138" spans="2:41" ht="18.75" x14ac:dyDescent="0.3">
      <c r="B138" s="1"/>
      <c r="C138" s="1"/>
      <c r="D138" s="1"/>
      <c r="E138" s="1"/>
      <c r="F138" s="1"/>
      <c r="G138" s="1"/>
      <c r="H138" s="1"/>
      <c r="I138" s="1"/>
      <c r="J138" s="1"/>
      <c r="K138" s="1"/>
      <c r="L138" s="1"/>
      <c r="M138" s="1"/>
      <c r="O138" s="16"/>
      <c r="P138" s="16"/>
      <c r="Q138" s="16"/>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row>
    <row r="139" spans="2:41" ht="18.75" x14ac:dyDescent="0.3">
      <c r="B139" s="1"/>
      <c r="C139" s="1"/>
      <c r="D139" s="1"/>
      <c r="E139" s="1"/>
      <c r="F139" s="1"/>
      <c r="G139" s="1"/>
      <c r="H139" s="1"/>
      <c r="I139" s="1"/>
      <c r="J139" s="1"/>
      <c r="K139" s="1"/>
      <c r="L139" s="1"/>
      <c r="M139" s="1"/>
      <c r="O139" s="16"/>
      <c r="P139" s="16"/>
      <c r="Q139" s="16"/>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row>
    <row r="140" spans="2:41" ht="18.75" x14ac:dyDescent="0.3">
      <c r="B140" s="1"/>
      <c r="C140" s="1"/>
      <c r="D140" s="1"/>
      <c r="E140" s="1"/>
      <c r="F140" s="1"/>
      <c r="G140" s="1"/>
      <c r="H140" s="1"/>
      <c r="I140" s="1"/>
      <c r="J140" s="1"/>
      <c r="K140" s="1"/>
      <c r="L140" s="1"/>
      <c r="M140" s="1"/>
      <c r="O140" s="16"/>
      <c r="P140" s="16"/>
      <c r="Q140" s="16"/>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row>
    <row r="141" spans="2:41" ht="18.75" x14ac:dyDescent="0.3">
      <c r="B141" s="1"/>
      <c r="C141" s="1"/>
      <c r="D141" s="1"/>
      <c r="E141" s="1"/>
      <c r="F141" s="1"/>
      <c r="G141" s="1"/>
      <c r="H141" s="1"/>
      <c r="I141" s="1"/>
      <c r="J141" s="1"/>
      <c r="K141" s="1"/>
      <c r="L141" s="1"/>
      <c r="M141" s="1"/>
      <c r="O141" s="16"/>
      <c r="P141" s="16"/>
      <c r="Q141" s="16"/>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row>
    <row r="142" spans="2:41" ht="18.75" x14ac:dyDescent="0.3">
      <c r="B142" s="1"/>
      <c r="C142" s="1"/>
      <c r="D142" s="1"/>
      <c r="E142" s="1"/>
      <c r="F142" s="1"/>
      <c r="G142" s="1"/>
      <c r="H142" s="1"/>
      <c r="I142" s="1"/>
      <c r="J142" s="1"/>
      <c r="K142" s="1"/>
      <c r="L142" s="1"/>
      <c r="M142" s="1"/>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row>
    <row r="143" spans="2:41" ht="18.75" x14ac:dyDescent="0.3">
      <c r="B143" s="1"/>
      <c r="C143" s="1"/>
      <c r="D143" s="1"/>
      <c r="E143" s="1"/>
      <c r="F143" s="1"/>
      <c r="G143" s="1"/>
      <c r="H143" s="1"/>
      <c r="I143" s="1"/>
      <c r="J143" s="1"/>
      <c r="K143" s="1"/>
      <c r="L143" s="1"/>
      <c r="M143" s="1"/>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row>
    <row r="144" spans="2:41" ht="18.75" x14ac:dyDescent="0.3">
      <c r="B144" s="1"/>
      <c r="C144" s="1"/>
      <c r="D144" s="1"/>
      <c r="E144" s="1"/>
      <c r="F144" s="1"/>
      <c r="G144" s="1"/>
      <c r="H144" s="1"/>
      <c r="I144" s="1"/>
      <c r="J144" s="1"/>
      <c r="K144" s="1"/>
      <c r="L144" s="1"/>
      <c r="M144" s="1"/>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row>
    <row r="145" spans="2:41" ht="18.75" x14ac:dyDescent="0.3">
      <c r="B145" s="1"/>
      <c r="C145" s="1"/>
      <c r="D145" s="1"/>
      <c r="E145" s="1"/>
      <c r="F145" s="1"/>
      <c r="G145" s="1"/>
      <c r="H145" s="1"/>
      <c r="I145" s="1"/>
      <c r="J145" s="1"/>
      <c r="K145" s="1"/>
      <c r="L145" s="1"/>
      <c r="M145" s="1"/>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row>
    <row r="146" spans="2:41" ht="18.75" x14ac:dyDescent="0.3">
      <c r="B146" s="1"/>
      <c r="C146" s="1"/>
      <c r="D146" s="1"/>
      <c r="E146" s="1"/>
      <c r="F146" s="1"/>
      <c r="G146" s="1"/>
      <c r="H146" s="1"/>
      <c r="I146" s="1"/>
      <c r="J146" s="1"/>
      <c r="K146" s="1"/>
      <c r="L146" s="1"/>
      <c r="M146" s="1"/>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row>
    <row r="147" spans="2:41" ht="18.75" x14ac:dyDescent="0.3">
      <c r="B147" s="1"/>
      <c r="C147" s="1"/>
      <c r="D147" s="1"/>
      <c r="E147" s="1"/>
      <c r="F147" s="1"/>
      <c r="G147" s="1"/>
      <c r="H147" s="1"/>
      <c r="I147" s="1"/>
      <c r="J147" s="1"/>
      <c r="K147" s="1"/>
      <c r="L147" s="1"/>
      <c r="M147" s="1"/>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row>
    <row r="148" spans="2:41" ht="18.75" x14ac:dyDescent="0.3">
      <c r="B148" s="1"/>
      <c r="C148" s="1"/>
      <c r="D148" s="1"/>
      <c r="E148" s="1"/>
      <c r="F148" s="1"/>
      <c r="G148" s="1"/>
      <c r="H148" s="1"/>
      <c r="I148" s="1"/>
      <c r="J148" s="1"/>
      <c r="K148" s="1"/>
      <c r="L148" s="1"/>
      <c r="M148" s="1"/>
      <c r="O148" s="16"/>
      <c r="P148" s="16"/>
      <c r="Q148" s="16"/>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row>
    <row r="149" spans="2:41" ht="18.75" x14ac:dyDescent="0.3">
      <c r="B149" s="1"/>
      <c r="C149" s="1"/>
      <c r="D149" s="1"/>
      <c r="E149" s="1"/>
      <c r="F149" s="1"/>
      <c r="G149" s="1"/>
      <c r="H149" s="1"/>
      <c r="I149" s="1"/>
      <c r="J149" s="1"/>
      <c r="K149" s="1"/>
      <c r="L149" s="1"/>
      <c r="M149" s="1"/>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row>
    <row r="150" spans="2:41" ht="18.75" x14ac:dyDescent="0.3">
      <c r="B150" s="1"/>
      <c r="C150" s="1"/>
      <c r="D150" s="1"/>
      <c r="E150" s="1"/>
      <c r="F150" s="1"/>
      <c r="G150" s="1"/>
      <c r="H150" s="1"/>
      <c r="I150" s="1"/>
      <c r="J150" s="1"/>
      <c r="K150" s="1"/>
      <c r="L150" s="1"/>
      <c r="M150" s="1"/>
      <c r="O150" s="16"/>
      <c r="P150" s="16"/>
      <c r="Q150" s="16"/>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row>
    <row r="151" spans="2:41" ht="18.75" x14ac:dyDescent="0.3">
      <c r="B151" s="1"/>
      <c r="C151" s="1"/>
      <c r="D151" s="1"/>
      <c r="E151" s="1"/>
      <c r="F151" s="1"/>
      <c r="G151" s="1"/>
      <c r="H151" s="1"/>
      <c r="I151" s="1"/>
      <c r="J151" s="1"/>
      <c r="K151" s="1"/>
      <c r="L151" s="1"/>
      <c r="M151" s="1"/>
      <c r="O151" s="16"/>
      <c r="P151" s="16"/>
      <c r="Q151" s="16"/>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row>
    <row r="152" spans="2:41" ht="18.75" x14ac:dyDescent="0.3">
      <c r="B152" s="1"/>
      <c r="C152" s="1"/>
      <c r="D152" s="1"/>
      <c r="E152" s="1"/>
      <c r="F152" s="1"/>
      <c r="G152" s="1"/>
      <c r="H152" s="1"/>
      <c r="I152" s="1"/>
      <c r="J152" s="1"/>
      <c r="K152" s="1"/>
      <c r="L152" s="1"/>
      <c r="M152" s="1"/>
      <c r="O152" s="16"/>
      <c r="P152" s="16"/>
      <c r="Q152" s="16"/>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row>
    <row r="153" spans="2:41" ht="18.75" x14ac:dyDescent="0.3">
      <c r="B153" s="1"/>
      <c r="C153" s="1"/>
      <c r="D153" s="1"/>
      <c r="E153" s="1"/>
      <c r="F153" s="1"/>
      <c r="G153" s="1"/>
      <c r="H153" s="1"/>
      <c r="I153" s="1"/>
      <c r="J153" s="1"/>
      <c r="K153" s="1"/>
      <c r="L153" s="1"/>
      <c r="M153" s="1"/>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row>
    <row r="154" spans="2:41" ht="18.75" x14ac:dyDescent="0.3">
      <c r="B154" s="1"/>
      <c r="C154" s="1"/>
      <c r="D154" s="1"/>
      <c r="E154" s="1"/>
      <c r="F154" s="1"/>
      <c r="G154" s="1"/>
      <c r="H154" s="1"/>
      <c r="I154" s="1"/>
      <c r="J154" s="1"/>
      <c r="K154" s="1"/>
      <c r="L154" s="1"/>
      <c r="M154" s="1"/>
      <c r="O154" s="16"/>
      <c r="P154" s="16"/>
      <c r="Q154" s="16"/>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row>
    <row r="155" spans="2:41" ht="18.75" x14ac:dyDescent="0.3">
      <c r="B155" s="1"/>
      <c r="C155" s="1"/>
      <c r="D155" s="1"/>
      <c r="E155" s="1"/>
      <c r="F155" s="1"/>
      <c r="G155" s="1"/>
      <c r="H155" s="1"/>
      <c r="I155" s="1"/>
      <c r="J155" s="1"/>
      <c r="K155" s="1"/>
      <c r="L155" s="1"/>
      <c r="M155" s="1"/>
      <c r="O155" s="16"/>
      <c r="P155" s="16"/>
      <c r="Q155" s="16"/>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row>
    <row r="156" spans="2:41" ht="18.75" x14ac:dyDescent="0.3">
      <c r="B156" s="1"/>
      <c r="C156" s="1"/>
      <c r="D156" s="1"/>
      <c r="E156" s="1"/>
      <c r="F156" s="1"/>
      <c r="G156" s="1"/>
      <c r="H156" s="1"/>
      <c r="I156" s="1"/>
      <c r="J156" s="1"/>
      <c r="K156" s="1"/>
      <c r="L156" s="1"/>
      <c r="M156" s="1"/>
      <c r="O156" s="16"/>
      <c r="P156" s="16"/>
      <c r="Q156" s="16"/>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row>
    <row r="157" spans="2:41" ht="18.75" x14ac:dyDescent="0.3">
      <c r="B157" s="1"/>
      <c r="C157" s="1"/>
      <c r="D157" s="1"/>
      <c r="E157" s="1"/>
      <c r="F157" s="1"/>
      <c r="G157" s="1"/>
      <c r="H157" s="1"/>
      <c r="I157" s="1"/>
      <c r="J157" s="1"/>
      <c r="K157" s="1"/>
      <c r="L157" s="1"/>
      <c r="M157" s="1"/>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row>
    <row r="158" spans="2:41" ht="18.75" x14ac:dyDescent="0.3">
      <c r="B158" s="1"/>
      <c r="C158" s="1"/>
      <c r="D158" s="1"/>
      <c r="E158" s="1"/>
      <c r="F158" s="1"/>
      <c r="G158" s="1"/>
      <c r="H158" s="1"/>
      <c r="I158" s="1"/>
      <c r="J158" s="1"/>
      <c r="K158" s="1"/>
      <c r="L158" s="1"/>
      <c r="M158" s="1"/>
      <c r="O158" s="16"/>
      <c r="P158" s="16"/>
      <c r="Q158" s="16"/>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row>
    <row r="159" spans="2:41" ht="18.75" x14ac:dyDescent="0.3">
      <c r="B159" s="1"/>
      <c r="C159" s="1"/>
      <c r="D159" s="1"/>
      <c r="E159" s="1"/>
      <c r="F159" s="1"/>
      <c r="G159" s="1"/>
      <c r="H159" s="1"/>
      <c r="I159" s="1"/>
      <c r="J159" s="1"/>
      <c r="K159" s="1"/>
      <c r="L159" s="1"/>
      <c r="M159" s="1"/>
      <c r="O159" s="16"/>
      <c r="P159" s="16"/>
      <c r="Q159" s="16"/>
      <c r="R159" s="16"/>
      <c r="S159" s="16"/>
      <c r="T159" s="16"/>
      <c r="U159" s="16"/>
      <c r="V159" s="16"/>
      <c r="W159" s="16"/>
      <c r="X159" s="16"/>
      <c r="Y159" s="16"/>
      <c r="Z159" s="16"/>
      <c r="AA159" s="16"/>
      <c r="AB159" s="16"/>
      <c r="AC159" s="16"/>
      <c r="AD159" s="16"/>
      <c r="AE159" s="16"/>
      <c r="AF159" s="16"/>
      <c r="AG159" s="16"/>
      <c r="AH159" s="16"/>
      <c r="AI159" s="16"/>
      <c r="AJ159" s="16"/>
      <c r="AK159" s="16"/>
      <c r="AL159" s="16"/>
      <c r="AM159" s="16"/>
      <c r="AN159" s="16"/>
      <c r="AO159" s="16"/>
    </row>
    <row r="160" spans="2:41" ht="18.75" x14ac:dyDescent="0.3">
      <c r="B160" s="1"/>
      <c r="C160" s="1"/>
      <c r="D160" s="1"/>
      <c r="E160" s="1"/>
      <c r="F160" s="1"/>
      <c r="G160" s="1"/>
      <c r="H160" s="1"/>
      <c r="I160" s="1"/>
      <c r="J160" s="1"/>
      <c r="K160" s="1"/>
      <c r="L160" s="1"/>
      <c r="M160" s="1"/>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row>
    <row r="161" spans="2:41" ht="18.75" x14ac:dyDescent="0.3">
      <c r="B161" s="1"/>
      <c r="C161" s="1"/>
      <c r="D161" s="1"/>
      <c r="E161" s="1"/>
      <c r="F161" s="1"/>
      <c r="G161" s="1"/>
      <c r="H161" s="1"/>
      <c r="I161" s="1"/>
      <c r="J161" s="1"/>
      <c r="K161" s="1"/>
      <c r="L161" s="1"/>
      <c r="M161" s="1"/>
      <c r="O161" s="16"/>
      <c r="P161" s="16"/>
      <c r="Q161" s="16"/>
      <c r="R161" s="16"/>
      <c r="S161" s="16"/>
      <c r="T161" s="16"/>
      <c r="U161" s="16"/>
      <c r="V161" s="16"/>
      <c r="W161" s="16"/>
      <c r="X161" s="16"/>
      <c r="Y161" s="16"/>
      <c r="Z161" s="16"/>
      <c r="AA161" s="16"/>
      <c r="AB161" s="16"/>
      <c r="AC161" s="16"/>
      <c r="AD161" s="16"/>
      <c r="AE161" s="16"/>
      <c r="AF161" s="16"/>
      <c r="AG161" s="16"/>
      <c r="AH161" s="16"/>
      <c r="AI161" s="16"/>
      <c r="AJ161" s="16"/>
      <c r="AK161" s="16"/>
      <c r="AL161" s="16"/>
      <c r="AM161" s="16"/>
      <c r="AN161" s="16"/>
      <c r="AO161" s="16"/>
    </row>
    <row r="162" spans="2:41" ht="18.75" x14ac:dyDescent="0.3">
      <c r="B162" s="1"/>
      <c r="C162" s="1"/>
      <c r="D162" s="1"/>
      <c r="E162" s="1"/>
      <c r="F162" s="1"/>
      <c r="G162" s="1"/>
      <c r="H162" s="1"/>
      <c r="I162" s="1"/>
      <c r="J162" s="1"/>
      <c r="K162" s="1"/>
      <c r="L162" s="1"/>
      <c r="M162" s="1"/>
      <c r="O162" s="16"/>
      <c r="P162" s="16"/>
      <c r="Q162" s="16"/>
      <c r="R162" s="16"/>
      <c r="S162" s="16"/>
      <c r="T162" s="16"/>
      <c r="U162" s="16"/>
      <c r="V162" s="16"/>
      <c r="W162" s="16"/>
      <c r="X162" s="16"/>
      <c r="Y162" s="16"/>
      <c r="Z162" s="16"/>
      <c r="AA162" s="16"/>
      <c r="AB162" s="16"/>
      <c r="AC162" s="16"/>
      <c r="AD162" s="16"/>
      <c r="AE162" s="16"/>
      <c r="AF162" s="16"/>
      <c r="AG162" s="16"/>
      <c r="AH162" s="16"/>
      <c r="AI162" s="16"/>
      <c r="AJ162" s="16"/>
      <c r="AK162" s="16"/>
      <c r="AL162" s="16"/>
      <c r="AM162" s="16"/>
      <c r="AN162" s="16"/>
      <c r="AO162" s="16"/>
    </row>
    <row r="163" spans="2:41" ht="18.75" x14ac:dyDescent="0.3">
      <c r="B163" s="1"/>
      <c r="C163" s="1"/>
      <c r="D163" s="1"/>
      <c r="E163" s="1"/>
      <c r="F163" s="1"/>
      <c r="G163" s="1"/>
      <c r="H163" s="1"/>
      <c r="I163" s="1"/>
      <c r="J163" s="1"/>
      <c r="K163" s="1"/>
      <c r="L163" s="1"/>
      <c r="M163" s="1"/>
      <c r="O163" s="16"/>
      <c r="P163" s="16"/>
      <c r="Q163" s="16"/>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row>
    <row r="164" spans="2:41" ht="18.75" x14ac:dyDescent="0.3">
      <c r="B164" s="1"/>
      <c r="C164" s="1"/>
      <c r="D164" s="1"/>
      <c r="E164" s="1"/>
      <c r="F164" s="1"/>
      <c r="G164" s="1"/>
      <c r="H164" s="1"/>
      <c r="I164" s="1"/>
      <c r="J164" s="1"/>
      <c r="K164" s="1"/>
      <c r="L164" s="1"/>
      <c r="M164" s="1"/>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row>
    <row r="165" spans="2:41" ht="18.75" x14ac:dyDescent="0.3">
      <c r="B165" s="1"/>
      <c r="C165" s="1"/>
      <c r="D165" s="1"/>
      <c r="E165" s="1"/>
      <c r="F165" s="1"/>
      <c r="G165" s="1"/>
      <c r="H165" s="1"/>
      <c r="I165" s="1"/>
      <c r="J165" s="1"/>
      <c r="K165" s="1"/>
      <c r="L165" s="1"/>
      <c r="M165" s="1"/>
      <c r="O165" s="16"/>
      <c r="P165" s="16"/>
      <c r="Q165" s="16"/>
      <c r="R165" s="16"/>
      <c r="S165" s="16"/>
      <c r="T165" s="16"/>
      <c r="U165" s="16"/>
      <c r="V165" s="16"/>
      <c r="W165" s="16"/>
      <c r="X165" s="16"/>
      <c r="Y165" s="16"/>
      <c r="Z165" s="16"/>
      <c r="AA165" s="16"/>
      <c r="AB165" s="16"/>
      <c r="AC165" s="16"/>
      <c r="AD165" s="16"/>
      <c r="AE165" s="16"/>
      <c r="AF165" s="16"/>
      <c r="AG165" s="16"/>
      <c r="AH165" s="16"/>
      <c r="AI165" s="16"/>
      <c r="AJ165" s="16"/>
      <c r="AK165" s="16"/>
      <c r="AL165" s="16"/>
      <c r="AM165" s="16"/>
      <c r="AN165" s="16"/>
      <c r="AO165" s="16"/>
    </row>
    <row r="166" spans="2:41" ht="18.75" x14ac:dyDescent="0.3">
      <c r="B166" s="1"/>
      <c r="C166" s="1"/>
      <c r="D166" s="1"/>
      <c r="E166" s="1"/>
      <c r="F166" s="1"/>
      <c r="G166" s="1"/>
      <c r="H166" s="1"/>
      <c r="I166" s="1"/>
      <c r="J166" s="1"/>
      <c r="K166" s="1"/>
      <c r="L166" s="1"/>
      <c r="M166" s="1"/>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row>
    <row r="167" spans="2:41" ht="18.75" x14ac:dyDescent="0.3">
      <c r="B167" s="1"/>
      <c r="C167" s="1"/>
      <c r="D167" s="1"/>
      <c r="E167" s="1"/>
      <c r="F167" s="1"/>
      <c r="G167" s="1"/>
      <c r="H167" s="1"/>
      <c r="I167" s="1"/>
      <c r="J167" s="1"/>
      <c r="K167" s="1"/>
      <c r="L167" s="1"/>
      <c r="M167" s="1"/>
      <c r="O167" s="16"/>
      <c r="P167" s="16"/>
      <c r="Q167" s="16"/>
      <c r="R167" s="16"/>
      <c r="S167" s="16"/>
      <c r="T167" s="16"/>
      <c r="U167" s="16"/>
      <c r="V167" s="16"/>
      <c r="W167" s="16"/>
      <c r="X167" s="16"/>
      <c r="Y167" s="16"/>
      <c r="Z167" s="16"/>
      <c r="AA167" s="16"/>
      <c r="AB167" s="16"/>
      <c r="AC167" s="16"/>
      <c r="AD167" s="16"/>
      <c r="AE167" s="16"/>
      <c r="AF167" s="16"/>
      <c r="AG167" s="16"/>
      <c r="AH167" s="16"/>
      <c r="AI167" s="16"/>
      <c r="AJ167" s="16"/>
      <c r="AK167" s="16"/>
      <c r="AL167" s="16"/>
      <c r="AM167" s="16"/>
      <c r="AN167" s="16"/>
      <c r="AO167" s="16"/>
    </row>
    <row r="168" spans="2:41" ht="18.75" x14ac:dyDescent="0.3">
      <c r="B168" s="1"/>
      <c r="C168" s="1"/>
      <c r="D168" s="1"/>
      <c r="E168" s="1"/>
      <c r="F168" s="1"/>
      <c r="G168" s="1"/>
      <c r="H168" s="1"/>
      <c r="I168" s="1"/>
      <c r="J168" s="1"/>
      <c r="K168" s="1"/>
      <c r="L168" s="1"/>
      <c r="M168" s="1"/>
      <c r="O168" s="16"/>
      <c r="P168" s="16"/>
      <c r="Q168" s="16"/>
      <c r="R168" s="16"/>
      <c r="S168" s="16"/>
      <c r="T168" s="16"/>
      <c r="U168" s="16"/>
      <c r="V168" s="16"/>
      <c r="W168" s="16"/>
      <c r="X168" s="16"/>
      <c r="Y168" s="16"/>
      <c r="Z168" s="16"/>
      <c r="AA168" s="16"/>
      <c r="AB168" s="16"/>
      <c r="AC168" s="16"/>
      <c r="AD168" s="16"/>
      <c r="AE168" s="16"/>
      <c r="AF168" s="16"/>
      <c r="AG168" s="16"/>
      <c r="AH168" s="16"/>
      <c r="AI168" s="16"/>
      <c r="AJ168" s="16"/>
      <c r="AK168" s="16"/>
      <c r="AL168" s="16"/>
      <c r="AM168" s="16"/>
      <c r="AN168" s="16"/>
      <c r="AO168" s="16"/>
    </row>
    <row r="169" spans="2:41" ht="18.75" x14ac:dyDescent="0.3">
      <c r="B169" s="1"/>
      <c r="C169" s="1"/>
      <c r="D169" s="1"/>
      <c r="E169" s="1"/>
      <c r="F169" s="1"/>
      <c r="G169" s="1"/>
      <c r="H169" s="1"/>
      <c r="I169" s="1"/>
      <c r="J169" s="1"/>
      <c r="K169" s="1"/>
      <c r="L169" s="1"/>
      <c r="M169" s="1"/>
      <c r="O169" s="16"/>
      <c r="P169" s="16"/>
      <c r="Q169" s="16"/>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row>
    <row r="170" spans="2:41" ht="18.75" x14ac:dyDescent="0.3">
      <c r="B170" s="1"/>
      <c r="C170" s="1"/>
      <c r="D170" s="1"/>
      <c r="E170" s="1"/>
      <c r="F170" s="1"/>
      <c r="G170" s="1"/>
      <c r="H170" s="1"/>
      <c r="I170" s="1"/>
      <c r="J170" s="1"/>
      <c r="K170" s="1"/>
      <c r="L170" s="1"/>
      <c r="M170" s="1"/>
      <c r="O170" s="16"/>
      <c r="P170" s="16"/>
      <c r="Q170" s="16"/>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row>
    <row r="171" spans="2:41" ht="18.75" x14ac:dyDescent="0.3">
      <c r="B171" s="1"/>
      <c r="C171" s="1"/>
      <c r="D171" s="1"/>
      <c r="E171" s="1"/>
      <c r="F171" s="1"/>
      <c r="G171" s="1"/>
      <c r="H171" s="1"/>
      <c r="I171" s="1"/>
      <c r="J171" s="1"/>
      <c r="K171" s="1"/>
      <c r="L171" s="1"/>
      <c r="M171" s="1"/>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row>
    <row r="172" spans="2:41" ht="18.75" x14ac:dyDescent="0.3">
      <c r="B172" s="1"/>
      <c r="C172" s="1"/>
      <c r="D172" s="1"/>
      <c r="E172" s="1"/>
      <c r="F172" s="1"/>
      <c r="G172" s="1"/>
      <c r="H172" s="1"/>
      <c r="I172" s="1"/>
      <c r="J172" s="1"/>
      <c r="K172" s="1"/>
      <c r="L172" s="1"/>
      <c r="M172" s="1"/>
      <c r="O172" s="16"/>
      <c r="P172" s="16"/>
      <c r="Q172" s="16"/>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row>
    <row r="173" spans="2:41" ht="18.75" x14ac:dyDescent="0.3">
      <c r="B173" s="1"/>
      <c r="C173" s="1"/>
      <c r="D173" s="1"/>
      <c r="E173" s="1"/>
      <c r="F173" s="1"/>
      <c r="G173" s="1"/>
      <c r="H173" s="1"/>
      <c r="I173" s="1"/>
      <c r="J173" s="1"/>
      <c r="K173" s="1"/>
      <c r="L173" s="1"/>
      <c r="M173" s="1"/>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row>
    <row r="174" spans="2:41" ht="18.75" x14ac:dyDescent="0.3">
      <c r="B174" s="1"/>
      <c r="C174" s="1"/>
      <c r="D174" s="1"/>
      <c r="E174" s="1"/>
      <c r="F174" s="1"/>
      <c r="G174" s="1"/>
      <c r="H174" s="1"/>
      <c r="I174" s="1"/>
      <c r="J174" s="1"/>
      <c r="K174" s="1"/>
      <c r="L174" s="1"/>
      <c r="M174" s="1"/>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row>
    <row r="175" spans="2:41" ht="18.75" x14ac:dyDescent="0.3">
      <c r="B175" s="1"/>
      <c r="C175" s="1"/>
      <c r="D175" s="1"/>
      <c r="E175" s="1"/>
      <c r="F175" s="1"/>
      <c r="G175" s="1"/>
      <c r="H175" s="1"/>
      <c r="I175" s="1"/>
      <c r="J175" s="1"/>
      <c r="K175" s="1"/>
      <c r="L175" s="1"/>
      <c r="M175" s="1"/>
      <c r="O175" s="16"/>
      <c r="P175" s="16"/>
      <c r="Q175" s="16"/>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row>
    <row r="176" spans="2:41" ht="18.75" x14ac:dyDescent="0.3">
      <c r="B176" s="1"/>
      <c r="C176" s="1"/>
      <c r="D176" s="1"/>
      <c r="E176" s="1"/>
      <c r="F176" s="1"/>
      <c r="G176" s="1"/>
      <c r="H176" s="1"/>
      <c r="I176" s="1"/>
      <c r="J176" s="1"/>
      <c r="K176" s="1"/>
      <c r="L176" s="1"/>
      <c r="M176" s="1"/>
      <c r="O176" s="16"/>
      <c r="P176" s="16"/>
      <c r="Q176" s="16"/>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row>
    <row r="177" spans="2:41" ht="18.75" x14ac:dyDescent="0.3">
      <c r="B177" s="1"/>
      <c r="C177" s="1"/>
      <c r="D177" s="1"/>
      <c r="E177" s="1"/>
      <c r="F177" s="1"/>
      <c r="G177" s="1"/>
      <c r="H177" s="1"/>
      <c r="I177" s="1"/>
      <c r="J177" s="1"/>
      <c r="K177" s="1"/>
      <c r="L177" s="1"/>
      <c r="M177" s="1"/>
      <c r="O177" s="16"/>
      <c r="P177" s="16"/>
      <c r="Q177" s="16"/>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row>
    <row r="178" spans="2:41" ht="18.75" x14ac:dyDescent="0.3">
      <c r="B178" s="1"/>
      <c r="C178" s="1"/>
      <c r="D178" s="1"/>
      <c r="E178" s="1"/>
      <c r="F178" s="1"/>
      <c r="G178" s="1"/>
      <c r="H178" s="1"/>
      <c r="I178" s="1"/>
      <c r="J178" s="1"/>
      <c r="K178" s="1"/>
      <c r="L178" s="1"/>
      <c r="M178" s="1"/>
      <c r="O178" s="16"/>
      <c r="P178" s="16"/>
      <c r="Q178" s="16"/>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row>
    <row r="179" spans="2:41" ht="18.75" x14ac:dyDescent="0.3">
      <c r="B179" s="1"/>
      <c r="C179" s="1"/>
      <c r="D179" s="1"/>
      <c r="E179" s="1"/>
      <c r="F179" s="1"/>
      <c r="G179" s="1"/>
      <c r="H179" s="1"/>
      <c r="I179" s="1"/>
      <c r="J179" s="1"/>
      <c r="K179" s="1"/>
      <c r="L179" s="1"/>
      <c r="M179" s="1"/>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row>
    <row r="180" spans="2:41" ht="18.75" x14ac:dyDescent="0.3">
      <c r="B180" s="1"/>
      <c r="C180" s="1"/>
      <c r="D180" s="1"/>
      <c r="E180" s="1"/>
      <c r="F180" s="1"/>
      <c r="G180" s="1"/>
      <c r="H180" s="1"/>
      <c r="I180" s="1"/>
      <c r="J180" s="1"/>
      <c r="K180" s="1"/>
      <c r="L180" s="1"/>
      <c r="M180" s="1"/>
      <c r="O180" s="16"/>
      <c r="P180" s="16"/>
      <c r="Q180" s="16"/>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row>
    <row r="181" spans="2:41" ht="18.75" x14ac:dyDescent="0.3">
      <c r="B181" s="1"/>
      <c r="C181" s="1"/>
      <c r="D181" s="1"/>
      <c r="E181" s="1"/>
      <c r="F181" s="1"/>
      <c r="G181" s="1"/>
      <c r="H181" s="1"/>
      <c r="I181" s="1"/>
      <c r="J181" s="1"/>
      <c r="K181" s="1"/>
      <c r="L181" s="1"/>
      <c r="M181" s="1"/>
      <c r="O181" s="16"/>
      <c r="P181" s="16"/>
      <c r="Q181" s="16"/>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row>
    <row r="182" spans="2:41" ht="18.75" x14ac:dyDescent="0.3">
      <c r="B182" s="1"/>
      <c r="C182" s="1"/>
      <c r="D182" s="1"/>
      <c r="E182" s="1"/>
      <c r="F182" s="1"/>
      <c r="G182" s="1"/>
      <c r="H182" s="1"/>
      <c r="I182" s="1"/>
      <c r="J182" s="1"/>
      <c r="K182" s="1"/>
      <c r="L182" s="1"/>
      <c r="M182" s="1"/>
      <c r="O182" s="16"/>
      <c r="P182" s="16"/>
      <c r="Q182" s="16"/>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row>
    <row r="183" spans="2:41" ht="18.75" x14ac:dyDescent="0.3">
      <c r="B183" s="1"/>
      <c r="C183" s="1"/>
      <c r="D183" s="1"/>
      <c r="E183" s="1"/>
      <c r="F183" s="1"/>
      <c r="G183" s="1"/>
      <c r="H183" s="1"/>
      <c r="I183" s="1"/>
      <c r="J183" s="1"/>
      <c r="K183" s="1"/>
      <c r="L183" s="1"/>
      <c r="M183" s="1"/>
      <c r="O183" s="16"/>
      <c r="P183" s="16"/>
      <c r="Q183" s="16"/>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row>
    <row r="184" spans="2:41" ht="18.75" x14ac:dyDescent="0.3">
      <c r="B184" s="1"/>
      <c r="C184" s="1"/>
      <c r="D184" s="1"/>
      <c r="E184" s="1"/>
      <c r="F184" s="1"/>
      <c r="G184" s="1"/>
      <c r="H184" s="1"/>
      <c r="I184" s="1"/>
      <c r="J184" s="1"/>
      <c r="K184" s="1"/>
      <c r="L184" s="1"/>
      <c r="M184" s="1"/>
      <c r="O184" s="16"/>
      <c r="P184" s="16"/>
      <c r="Q184" s="16"/>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row>
    <row r="185" spans="2:41" ht="18.75" x14ac:dyDescent="0.3">
      <c r="B185" s="1"/>
      <c r="C185" s="1"/>
      <c r="D185" s="1"/>
      <c r="E185" s="1"/>
      <c r="F185" s="1"/>
      <c r="G185" s="1"/>
      <c r="H185" s="1"/>
      <c r="I185" s="1"/>
      <c r="J185" s="1"/>
      <c r="K185" s="1"/>
      <c r="L185" s="1"/>
      <c r="M185" s="1"/>
      <c r="O185" s="16"/>
      <c r="P185" s="16"/>
      <c r="Q185" s="16"/>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row>
    <row r="186" spans="2:41" ht="18.75" x14ac:dyDescent="0.3">
      <c r="B186" s="1"/>
      <c r="C186" s="1"/>
      <c r="D186" s="1"/>
      <c r="E186" s="1"/>
      <c r="F186" s="1"/>
      <c r="G186" s="1"/>
      <c r="H186" s="1"/>
      <c r="I186" s="1"/>
      <c r="J186" s="1"/>
      <c r="K186" s="1"/>
      <c r="L186" s="1"/>
      <c r="M186" s="1"/>
      <c r="O186" s="16"/>
      <c r="P186" s="16"/>
      <c r="Q186" s="16"/>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row>
    <row r="187" spans="2:41" ht="18.75" x14ac:dyDescent="0.3">
      <c r="B187" s="1"/>
      <c r="C187" s="1"/>
      <c r="D187" s="1"/>
      <c r="E187" s="1"/>
      <c r="F187" s="1"/>
      <c r="G187" s="1"/>
      <c r="H187" s="1"/>
      <c r="I187" s="1"/>
      <c r="J187" s="1"/>
      <c r="K187" s="1"/>
      <c r="L187" s="1"/>
      <c r="M187" s="1"/>
      <c r="O187" s="16"/>
      <c r="P187" s="16"/>
      <c r="Q187" s="16"/>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row>
    <row r="188" spans="2:41" ht="18.75" x14ac:dyDescent="0.3">
      <c r="B188" s="1"/>
      <c r="C188" s="1"/>
      <c r="D188" s="1"/>
      <c r="E188" s="1"/>
      <c r="F188" s="1"/>
      <c r="G188" s="1"/>
      <c r="H188" s="1"/>
      <c r="I188" s="1"/>
      <c r="J188" s="1"/>
      <c r="K188" s="1"/>
      <c r="L188" s="1"/>
      <c r="M188" s="1"/>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c r="AM188" s="16"/>
      <c r="AN188" s="16"/>
      <c r="AO188" s="16"/>
    </row>
    <row r="189" spans="2:41" ht="18.75" x14ac:dyDescent="0.3">
      <c r="B189" s="1"/>
      <c r="C189" s="1"/>
      <c r="D189" s="1"/>
      <c r="E189" s="1"/>
      <c r="F189" s="1"/>
      <c r="G189" s="1"/>
      <c r="H189" s="1"/>
      <c r="I189" s="1"/>
      <c r="J189" s="1"/>
      <c r="K189" s="1"/>
      <c r="L189" s="1"/>
      <c r="M189" s="1"/>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row>
    <row r="190" spans="2:41" ht="18.75" x14ac:dyDescent="0.3">
      <c r="B190" s="1"/>
      <c r="C190" s="1"/>
      <c r="D190" s="1"/>
      <c r="E190" s="1"/>
      <c r="F190" s="1"/>
      <c r="G190" s="1"/>
      <c r="H190" s="1"/>
      <c r="I190" s="1"/>
      <c r="J190" s="1"/>
      <c r="K190" s="1"/>
      <c r="L190" s="1"/>
      <c r="M190" s="1"/>
      <c r="O190" s="16"/>
      <c r="P190" s="16"/>
      <c r="Q190" s="1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row>
    <row r="191" spans="2:41" ht="18.75" x14ac:dyDescent="0.3">
      <c r="B191" s="1"/>
      <c r="C191" s="1"/>
      <c r="D191" s="1"/>
      <c r="E191" s="1"/>
      <c r="F191" s="1"/>
      <c r="G191" s="1"/>
      <c r="H191" s="1"/>
      <c r="I191" s="1"/>
      <c r="J191" s="1"/>
      <c r="K191" s="1"/>
      <c r="L191" s="1"/>
      <c r="M191" s="1"/>
      <c r="O191" s="16"/>
      <c r="P191" s="16"/>
      <c r="Q191" s="16"/>
      <c r="R191" s="16"/>
      <c r="S191" s="16"/>
      <c r="T191" s="16"/>
      <c r="U191" s="16"/>
      <c r="V191" s="16"/>
      <c r="W191" s="16"/>
      <c r="X191" s="16"/>
      <c r="Y191" s="16"/>
      <c r="Z191" s="16"/>
      <c r="AA191" s="16"/>
      <c r="AB191" s="16"/>
      <c r="AC191" s="16"/>
      <c r="AD191" s="16"/>
      <c r="AE191" s="16"/>
      <c r="AF191" s="16"/>
      <c r="AG191" s="16"/>
      <c r="AH191" s="16"/>
      <c r="AI191" s="16"/>
      <c r="AJ191" s="16"/>
      <c r="AK191" s="16"/>
      <c r="AL191" s="16"/>
      <c r="AM191" s="16"/>
      <c r="AN191" s="16"/>
      <c r="AO191" s="16"/>
    </row>
    <row r="192" spans="2:41" ht="18.75" x14ac:dyDescent="0.3">
      <c r="B192" s="1"/>
      <c r="C192" s="1"/>
      <c r="D192" s="1"/>
      <c r="E192" s="1"/>
      <c r="F192" s="1"/>
      <c r="G192" s="1"/>
      <c r="H192" s="1"/>
      <c r="I192" s="1"/>
      <c r="J192" s="1"/>
      <c r="K192" s="1"/>
      <c r="L192" s="1"/>
      <c r="M192" s="1"/>
      <c r="O192" s="16"/>
      <c r="P192" s="16"/>
      <c r="Q192" s="1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row>
    <row r="193" spans="2:41" ht="18.75" x14ac:dyDescent="0.3">
      <c r="B193" s="1"/>
      <c r="C193" s="1"/>
      <c r="D193" s="1"/>
      <c r="E193" s="1"/>
      <c r="F193" s="1"/>
      <c r="G193" s="1"/>
      <c r="H193" s="1"/>
      <c r="I193" s="1"/>
      <c r="J193" s="1"/>
      <c r="K193" s="1"/>
      <c r="L193" s="1"/>
      <c r="M193" s="1"/>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row>
    <row r="194" spans="2:41" ht="18.75" x14ac:dyDescent="0.3">
      <c r="B194" s="1"/>
      <c r="C194" s="1"/>
      <c r="D194" s="1"/>
      <c r="E194" s="1"/>
      <c r="F194" s="1"/>
      <c r="G194" s="1"/>
      <c r="H194" s="1"/>
      <c r="I194" s="1"/>
      <c r="J194" s="1"/>
      <c r="K194" s="1"/>
      <c r="L194" s="1"/>
      <c r="M194" s="1"/>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row>
    <row r="195" spans="2:41" ht="18.75" x14ac:dyDescent="0.3">
      <c r="B195" s="1"/>
      <c r="C195" s="1"/>
      <c r="D195" s="1"/>
      <c r="E195" s="1"/>
      <c r="F195" s="1"/>
      <c r="G195" s="1"/>
      <c r="H195" s="1"/>
      <c r="I195" s="1"/>
      <c r="J195" s="1"/>
      <c r="K195" s="1"/>
      <c r="L195" s="1"/>
      <c r="M195" s="1"/>
      <c r="O195" s="16"/>
      <c r="P195" s="16"/>
      <c r="Q195" s="16"/>
      <c r="R195" s="16"/>
      <c r="S195" s="16"/>
      <c r="T195" s="16"/>
      <c r="U195" s="16"/>
      <c r="V195" s="16"/>
      <c r="W195" s="16"/>
      <c r="X195" s="16"/>
      <c r="Y195" s="16"/>
      <c r="Z195" s="16"/>
      <c r="AA195" s="16"/>
      <c r="AB195" s="16"/>
      <c r="AC195" s="16"/>
      <c r="AD195" s="16"/>
      <c r="AE195" s="16"/>
      <c r="AF195" s="16"/>
      <c r="AG195" s="16"/>
      <c r="AH195" s="16"/>
      <c r="AI195" s="16"/>
      <c r="AJ195" s="16"/>
      <c r="AK195" s="16"/>
      <c r="AL195" s="16"/>
      <c r="AM195" s="16"/>
      <c r="AN195" s="16"/>
      <c r="AO195" s="16"/>
    </row>
    <row r="196" spans="2:41" ht="18.75" x14ac:dyDescent="0.3">
      <c r="B196" s="1"/>
      <c r="C196" s="1"/>
      <c r="D196" s="1"/>
      <c r="E196" s="1"/>
      <c r="F196" s="1"/>
      <c r="G196" s="1"/>
      <c r="H196" s="1"/>
      <c r="I196" s="1"/>
      <c r="J196" s="1"/>
      <c r="K196" s="1"/>
      <c r="L196" s="1"/>
      <c r="M196" s="1"/>
      <c r="O196" s="16"/>
      <c r="P196" s="16"/>
      <c r="Q196" s="16"/>
      <c r="R196" s="16"/>
      <c r="S196" s="16"/>
      <c r="T196" s="16"/>
      <c r="U196" s="16"/>
      <c r="V196" s="16"/>
      <c r="W196" s="16"/>
      <c r="X196" s="16"/>
      <c r="Y196" s="16"/>
      <c r="Z196" s="16"/>
      <c r="AA196" s="16"/>
      <c r="AB196" s="16"/>
      <c r="AC196" s="16"/>
      <c r="AD196" s="16"/>
      <c r="AE196" s="16"/>
      <c r="AF196" s="16"/>
      <c r="AG196" s="16"/>
      <c r="AH196" s="16"/>
      <c r="AI196" s="16"/>
      <c r="AJ196" s="16"/>
      <c r="AK196" s="16"/>
      <c r="AL196" s="16"/>
      <c r="AM196" s="16"/>
      <c r="AN196" s="16"/>
      <c r="AO196" s="16"/>
    </row>
    <row r="197" spans="2:41" ht="18.75" x14ac:dyDescent="0.3">
      <c r="B197" s="1"/>
      <c r="C197" s="1"/>
      <c r="D197" s="1"/>
      <c r="E197" s="1"/>
      <c r="F197" s="1"/>
      <c r="G197" s="1"/>
      <c r="H197" s="1"/>
      <c r="I197" s="1"/>
      <c r="J197" s="1"/>
      <c r="K197" s="1"/>
      <c r="L197" s="1"/>
      <c r="M197" s="1"/>
      <c r="O197" s="16"/>
      <c r="P197" s="16"/>
      <c r="Q197" s="16"/>
      <c r="R197" s="16"/>
      <c r="S197" s="16"/>
      <c r="T197" s="16"/>
      <c r="U197" s="16"/>
      <c r="V197" s="16"/>
      <c r="W197" s="16"/>
      <c r="X197" s="16"/>
      <c r="Y197" s="16"/>
      <c r="Z197" s="16"/>
      <c r="AA197" s="16"/>
      <c r="AB197" s="16"/>
      <c r="AC197" s="16"/>
      <c r="AD197" s="16"/>
      <c r="AE197" s="16"/>
      <c r="AF197" s="16"/>
      <c r="AG197" s="16"/>
      <c r="AH197" s="16"/>
      <c r="AI197" s="16"/>
      <c r="AJ197" s="16"/>
      <c r="AK197" s="16"/>
      <c r="AL197" s="16"/>
      <c r="AM197" s="16"/>
      <c r="AN197" s="16"/>
      <c r="AO197" s="16"/>
    </row>
    <row r="198" spans="2:41" ht="18.75" x14ac:dyDescent="0.3">
      <c r="B198" s="1"/>
      <c r="C198" s="1"/>
      <c r="D198" s="1"/>
      <c r="E198" s="1"/>
      <c r="F198" s="1"/>
      <c r="G198" s="1"/>
      <c r="H198" s="1"/>
      <c r="I198" s="1"/>
      <c r="J198" s="1"/>
      <c r="K198" s="1"/>
      <c r="L198" s="1"/>
      <c r="M198" s="1"/>
      <c r="O198" s="16"/>
      <c r="P198" s="16"/>
      <c r="Q198" s="16"/>
      <c r="R198" s="16"/>
      <c r="S198" s="16"/>
      <c r="T198" s="16"/>
      <c r="U198" s="16"/>
      <c r="V198" s="16"/>
      <c r="W198" s="16"/>
      <c r="X198" s="16"/>
      <c r="Y198" s="16"/>
      <c r="Z198" s="16"/>
      <c r="AA198" s="16"/>
      <c r="AB198" s="16"/>
      <c r="AC198" s="16"/>
      <c r="AD198" s="16"/>
      <c r="AE198" s="16"/>
      <c r="AF198" s="16"/>
      <c r="AG198" s="16"/>
      <c r="AH198" s="16"/>
      <c r="AI198" s="16"/>
      <c r="AJ198" s="16"/>
      <c r="AK198" s="16"/>
      <c r="AL198" s="16"/>
      <c r="AM198" s="16"/>
      <c r="AN198" s="16"/>
      <c r="AO198" s="16"/>
    </row>
    <row r="199" spans="2:41" ht="18.75" x14ac:dyDescent="0.3">
      <c r="B199" s="1"/>
      <c r="C199" s="1"/>
      <c r="D199" s="1"/>
      <c r="E199" s="1"/>
      <c r="F199" s="1"/>
      <c r="G199" s="1"/>
      <c r="H199" s="1"/>
      <c r="I199" s="1"/>
      <c r="J199" s="1"/>
      <c r="K199" s="1"/>
      <c r="L199" s="1"/>
      <c r="M199" s="1"/>
      <c r="O199" s="16"/>
      <c r="P199" s="16"/>
      <c r="Q199" s="16"/>
      <c r="R199" s="16"/>
      <c r="S199" s="16"/>
      <c r="T199" s="16"/>
      <c r="U199" s="16"/>
      <c r="V199" s="16"/>
      <c r="W199" s="16"/>
      <c r="X199" s="16"/>
      <c r="Y199" s="16"/>
      <c r="Z199" s="16"/>
      <c r="AA199" s="16"/>
      <c r="AB199" s="16"/>
      <c r="AC199" s="16"/>
      <c r="AD199" s="16"/>
      <c r="AE199" s="16"/>
      <c r="AF199" s="16"/>
      <c r="AG199" s="16"/>
      <c r="AH199" s="16"/>
      <c r="AI199" s="16"/>
      <c r="AJ199" s="16"/>
      <c r="AK199" s="16"/>
      <c r="AL199" s="16"/>
      <c r="AM199" s="16"/>
      <c r="AN199" s="16"/>
      <c r="AO199" s="16"/>
    </row>
    <row r="200" spans="2:41" ht="18.75" x14ac:dyDescent="0.3">
      <c r="B200" s="1"/>
      <c r="C200" s="1"/>
      <c r="D200" s="1"/>
      <c r="E200" s="1"/>
      <c r="F200" s="1"/>
      <c r="G200" s="1"/>
      <c r="H200" s="1"/>
      <c r="I200" s="1"/>
      <c r="J200" s="1"/>
      <c r="K200" s="1"/>
      <c r="L200" s="1"/>
      <c r="M200" s="1"/>
      <c r="O200" s="16"/>
      <c r="P200" s="16"/>
      <c r="Q200" s="16"/>
      <c r="R200" s="16"/>
      <c r="S200" s="16"/>
      <c r="T200" s="16"/>
      <c r="U200" s="16"/>
      <c r="V200" s="16"/>
      <c r="W200" s="16"/>
      <c r="X200" s="16"/>
      <c r="Y200" s="16"/>
      <c r="Z200" s="16"/>
      <c r="AA200" s="16"/>
      <c r="AB200" s="16"/>
      <c r="AC200" s="16"/>
      <c r="AD200" s="16"/>
      <c r="AE200" s="16"/>
      <c r="AF200" s="16"/>
      <c r="AG200" s="16"/>
      <c r="AH200" s="16"/>
      <c r="AI200" s="16"/>
      <c r="AJ200" s="16"/>
      <c r="AK200" s="16"/>
      <c r="AL200" s="16"/>
      <c r="AM200" s="16"/>
      <c r="AN200" s="16"/>
      <c r="AO200" s="16"/>
    </row>
    <row r="201" spans="2:41" ht="18.75" x14ac:dyDescent="0.3">
      <c r="B201" s="1"/>
      <c r="C201" s="1"/>
      <c r="D201" s="1"/>
      <c r="E201" s="1"/>
      <c r="F201" s="1"/>
      <c r="G201" s="1"/>
      <c r="H201" s="1"/>
      <c r="I201" s="1"/>
      <c r="J201" s="1"/>
      <c r="K201" s="1"/>
      <c r="L201" s="1"/>
      <c r="M201" s="1"/>
      <c r="O201" s="16"/>
      <c r="P201" s="16"/>
      <c r="Q201" s="16"/>
      <c r="R201" s="16"/>
      <c r="S201" s="16"/>
      <c r="T201" s="16"/>
      <c r="U201" s="16"/>
      <c r="V201" s="16"/>
      <c r="W201" s="16"/>
      <c r="X201" s="16"/>
      <c r="Y201" s="16"/>
      <c r="Z201" s="16"/>
      <c r="AA201" s="16"/>
      <c r="AB201" s="16"/>
      <c r="AC201" s="16"/>
      <c r="AD201" s="16"/>
      <c r="AE201" s="16"/>
      <c r="AF201" s="16"/>
      <c r="AG201" s="16"/>
      <c r="AH201" s="16"/>
      <c r="AI201" s="16"/>
      <c r="AJ201" s="16"/>
      <c r="AK201" s="16"/>
      <c r="AL201" s="16"/>
      <c r="AM201" s="16"/>
      <c r="AN201" s="16"/>
      <c r="AO201" s="16"/>
    </row>
    <row r="202" spans="2:41" ht="18.75" x14ac:dyDescent="0.3">
      <c r="B202" s="1"/>
      <c r="C202" s="1"/>
      <c r="D202" s="1"/>
      <c r="E202" s="1"/>
      <c r="F202" s="1"/>
      <c r="G202" s="1"/>
      <c r="H202" s="1"/>
      <c r="I202" s="1"/>
      <c r="J202" s="1"/>
      <c r="K202" s="1"/>
      <c r="L202" s="1"/>
      <c r="M202" s="1"/>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row>
    <row r="203" spans="2:41" ht="18.75" x14ac:dyDescent="0.3">
      <c r="B203" s="1"/>
      <c r="C203" s="1"/>
      <c r="D203" s="1"/>
      <c r="E203" s="1"/>
      <c r="F203" s="1"/>
      <c r="G203" s="1"/>
      <c r="H203" s="1"/>
      <c r="I203" s="1"/>
      <c r="J203" s="1"/>
      <c r="K203" s="1"/>
      <c r="L203" s="1"/>
      <c r="M203" s="1"/>
      <c r="O203" s="16"/>
      <c r="P203" s="16"/>
      <c r="Q203" s="16"/>
      <c r="R203" s="16"/>
      <c r="S203" s="16"/>
      <c r="T203" s="16"/>
      <c r="U203" s="16"/>
      <c r="V203" s="16"/>
      <c r="W203" s="16"/>
      <c r="X203" s="16"/>
      <c r="Y203" s="16"/>
      <c r="Z203" s="16"/>
      <c r="AA203" s="16"/>
      <c r="AB203" s="16"/>
      <c r="AC203" s="16"/>
      <c r="AD203" s="16"/>
      <c r="AE203" s="16"/>
      <c r="AF203" s="16"/>
      <c r="AG203" s="16"/>
      <c r="AH203" s="16"/>
      <c r="AI203" s="16"/>
      <c r="AJ203" s="16"/>
      <c r="AK203" s="16"/>
      <c r="AL203" s="16"/>
      <c r="AM203" s="16"/>
      <c r="AN203" s="16"/>
      <c r="AO203" s="16"/>
    </row>
    <row r="204" spans="2:41" ht="18.75" x14ac:dyDescent="0.3">
      <c r="B204" s="1"/>
      <c r="C204" s="1"/>
      <c r="D204" s="1"/>
      <c r="E204" s="1"/>
      <c r="F204" s="1"/>
      <c r="G204" s="1"/>
      <c r="H204" s="1"/>
      <c r="I204" s="1"/>
      <c r="J204" s="1"/>
      <c r="K204" s="1"/>
      <c r="L204" s="1"/>
      <c r="M204" s="1"/>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c r="AM204" s="16"/>
      <c r="AN204" s="16"/>
      <c r="AO204" s="16"/>
    </row>
    <row r="205" spans="2:41" ht="18.75" x14ac:dyDescent="0.3">
      <c r="B205" s="1"/>
      <c r="C205" s="1"/>
      <c r="D205" s="1"/>
      <c r="E205" s="1"/>
      <c r="F205" s="1"/>
      <c r="G205" s="1"/>
      <c r="H205" s="1"/>
      <c r="I205" s="1"/>
      <c r="J205" s="1"/>
      <c r="K205" s="1"/>
      <c r="L205" s="1"/>
      <c r="M205" s="1"/>
      <c r="O205" s="16"/>
      <c r="P205" s="16"/>
      <c r="Q205" s="16"/>
      <c r="R205" s="16"/>
      <c r="S205" s="16"/>
      <c r="T205" s="16"/>
      <c r="U205" s="16"/>
      <c r="V205" s="16"/>
      <c r="W205" s="16"/>
      <c r="X205" s="16"/>
      <c r="Y205" s="16"/>
      <c r="Z205" s="16"/>
      <c r="AA205" s="16"/>
      <c r="AB205" s="16"/>
      <c r="AC205" s="16"/>
      <c r="AD205" s="16"/>
      <c r="AE205" s="16"/>
      <c r="AF205" s="16"/>
      <c r="AG205" s="16"/>
      <c r="AH205" s="16"/>
      <c r="AI205" s="16"/>
      <c r="AJ205" s="16"/>
      <c r="AK205" s="16"/>
      <c r="AL205" s="16"/>
      <c r="AM205" s="16"/>
      <c r="AN205" s="16"/>
      <c r="AO205" s="16"/>
    </row>
    <row r="206" spans="2:41" ht="18.75" x14ac:dyDescent="0.3">
      <c r="B206" s="1"/>
      <c r="C206" s="1"/>
      <c r="D206" s="1"/>
      <c r="E206" s="1"/>
      <c r="F206" s="1"/>
      <c r="G206" s="1"/>
      <c r="H206" s="1"/>
      <c r="I206" s="1"/>
      <c r="J206" s="1"/>
      <c r="K206" s="1"/>
      <c r="L206" s="1"/>
      <c r="M206" s="1"/>
      <c r="O206" s="16"/>
      <c r="P206" s="16"/>
      <c r="Q206" s="16"/>
      <c r="R206" s="16"/>
      <c r="S206" s="16"/>
      <c r="T206" s="16"/>
      <c r="U206" s="16"/>
      <c r="V206" s="16"/>
      <c r="W206" s="16"/>
      <c r="X206" s="16"/>
      <c r="Y206" s="16"/>
      <c r="Z206" s="16"/>
      <c r="AA206" s="16"/>
      <c r="AB206" s="16"/>
      <c r="AC206" s="16"/>
      <c r="AD206" s="16"/>
      <c r="AE206" s="16"/>
      <c r="AF206" s="16"/>
      <c r="AG206" s="16"/>
      <c r="AH206" s="16"/>
      <c r="AI206" s="16"/>
      <c r="AJ206" s="16"/>
      <c r="AK206" s="16"/>
      <c r="AL206" s="16"/>
      <c r="AM206" s="16"/>
      <c r="AN206" s="16"/>
      <c r="AO206" s="16"/>
    </row>
    <row r="207" spans="2:41" ht="18.75" x14ac:dyDescent="0.3">
      <c r="B207" s="1"/>
      <c r="C207" s="1"/>
      <c r="D207" s="1"/>
      <c r="E207" s="1"/>
      <c r="F207" s="1"/>
      <c r="G207" s="1"/>
      <c r="H207" s="1"/>
      <c r="I207" s="1"/>
      <c r="J207" s="1"/>
      <c r="K207" s="1"/>
      <c r="L207" s="1"/>
      <c r="M207" s="1"/>
      <c r="O207" s="16"/>
      <c r="P207" s="16"/>
      <c r="Q207" s="16"/>
      <c r="R207" s="16"/>
      <c r="S207" s="16"/>
      <c r="T207" s="16"/>
      <c r="U207" s="16"/>
      <c r="V207" s="16"/>
      <c r="W207" s="16"/>
      <c r="X207" s="16"/>
      <c r="Y207" s="16"/>
      <c r="Z207" s="16"/>
      <c r="AA207" s="16"/>
      <c r="AB207" s="16"/>
      <c r="AC207" s="16"/>
      <c r="AD207" s="16"/>
      <c r="AE207" s="16"/>
      <c r="AF207" s="16"/>
      <c r="AG207" s="16"/>
      <c r="AH207" s="16"/>
      <c r="AI207" s="16"/>
      <c r="AJ207" s="16"/>
      <c r="AK207" s="16"/>
      <c r="AL207" s="16"/>
      <c r="AM207" s="16"/>
      <c r="AN207" s="16"/>
      <c r="AO207" s="16"/>
    </row>
    <row r="208" spans="2:41" ht="18.75" x14ac:dyDescent="0.3">
      <c r="B208" s="1"/>
      <c r="C208" s="1"/>
      <c r="D208" s="1"/>
      <c r="E208" s="1"/>
      <c r="F208" s="1"/>
      <c r="G208" s="1"/>
      <c r="H208" s="1"/>
      <c r="I208" s="1"/>
      <c r="J208" s="1"/>
      <c r="K208" s="1"/>
      <c r="L208" s="1"/>
      <c r="M208" s="1"/>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row>
    <row r="209" spans="2:41" ht="18.75" x14ac:dyDescent="0.3">
      <c r="B209" s="1"/>
      <c r="C209" s="1"/>
      <c r="D209" s="1"/>
      <c r="E209" s="1"/>
      <c r="F209" s="1"/>
      <c r="G209" s="1"/>
      <c r="H209" s="1"/>
      <c r="I209" s="1"/>
      <c r="J209" s="1"/>
      <c r="K209" s="1"/>
      <c r="L209" s="1"/>
      <c r="M209" s="1"/>
      <c r="O209" s="16"/>
      <c r="P209" s="16"/>
      <c r="Q209" s="16"/>
      <c r="R209" s="16"/>
      <c r="S209" s="16"/>
      <c r="T209" s="16"/>
      <c r="U209" s="16"/>
      <c r="V209" s="16"/>
      <c r="W209" s="16"/>
      <c r="X209" s="16"/>
      <c r="Y209" s="16"/>
      <c r="Z209" s="16"/>
      <c r="AA209" s="16"/>
      <c r="AB209" s="16"/>
      <c r="AC209" s="16"/>
      <c r="AD209" s="16"/>
      <c r="AE209" s="16"/>
      <c r="AF209" s="16"/>
      <c r="AG209" s="16"/>
      <c r="AH209" s="16"/>
      <c r="AI209" s="16"/>
      <c r="AJ209" s="16"/>
      <c r="AK209" s="16"/>
      <c r="AL209" s="16"/>
      <c r="AM209" s="16"/>
      <c r="AN209" s="16"/>
      <c r="AO209" s="16"/>
    </row>
    <row r="210" spans="2:41" ht="18.75" x14ac:dyDescent="0.3">
      <c r="B210" s="1"/>
      <c r="C210" s="1"/>
      <c r="D210" s="1"/>
      <c r="E210" s="1"/>
      <c r="F210" s="1"/>
      <c r="G210" s="1"/>
      <c r="H210" s="1"/>
      <c r="I210" s="1"/>
      <c r="J210" s="1"/>
      <c r="K210" s="1"/>
      <c r="L210" s="1"/>
      <c r="M210" s="1"/>
      <c r="O210" s="16"/>
      <c r="P210" s="16"/>
      <c r="Q210" s="16"/>
      <c r="R210" s="16"/>
      <c r="S210" s="16"/>
      <c r="T210" s="16"/>
      <c r="U210" s="16"/>
      <c r="V210" s="16"/>
      <c r="W210" s="16"/>
      <c r="X210" s="16"/>
      <c r="Y210" s="16"/>
      <c r="Z210" s="16"/>
      <c r="AA210" s="16"/>
      <c r="AB210" s="16"/>
      <c r="AC210" s="16"/>
      <c r="AD210" s="16"/>
      <c r="AE210" s="16"/>
      <c r="AF210" s="16"/>
      <c r="AG210" s="16"/>
      <c r="AH210" s="16"/>
      <c r="AI210" s="16"/>
      <c r="AJ210" s="16"/>
      <c r="AK210" s="16"/>
      <c r="AL210" s="16"/>
      <c r="AM210" s="16"/>
      <c r="AN210" s="16"/>
      <c r="AO210" s="16"/>
    </row>
    <row r="211" spans="2:41" ht="18.75" x14ac:dyDescent="0.3">
      <c r="B211" s="1"/>
      <c r="C211" s="1"/>
      <c r="D211" s="1"/>
      <c r="E211" s="1"/>
      <c r="F211" s="1"/>
      <c r="G211" s="1"/>
      <c r="H211" s="1"/>
      <c r="I211" s="1"/>
      <c r="J211" s="1"/>
      <c r="K211" s="1"/>
      <c r="L211" s="1"/>
      <c r="M211" s="1"/>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row>
    <row r="212" spans="2:41" ht="18.75" x14ac:dyDescent="0.3">
      <c r="B212" s="1"/>
      <c r="C212" s="1"/>
      <c r="D212" s="1"/>
      <c r="E212" s="1"/>
      <c r="F212" s="1"/>
      <c r="G212" s="1"/>
      <c r="H212" s="1"/>
      <c r="I212" s="1"/>
      <c r="J212" s="1"/>
      <c r="K212" s="1"/>
      <c r="L212" s="1"/>
      <c r="M212" s="1"/>
      <c r="O212" s="16"/>
      <c r="P212" s="16"/>
      <c r="Q212" s="16"/>
      <c r="R212" s="16"/>
      <c r="S212" s="16"/>
      <c r="T212" s="16"/>
      <c r="U212" s="16"/>
      <c r="V212" s="16"/>
      <c r="W212" s="16"/>
      <c r="X212" s="16"/>
      <c r="Y212" s="16"/>
      <c r="Z212" s="16"/>
      <c r="AA212" s="16"/>
      <c r="AB212" s="16"/>
      <c r="AC212" s="16"/>
      <c r="AD212" s="16"/>
      <c r="AE212" s="16"/>
      <c r="AF212" s="16"/>
      <c r="AG212" s="16"/>
      <c r="AH212" s="16"/>
      <c r="AI212" s="16"/>
      <c r="AJ212" s="16"/>
      <c r="AK212" s="16"/>
      <c r="AL212" s="16"/>
      <c r="AM212" s="16"/>
      <c r="AN212" s="16"/>
      <c r="AO212" s="16"/>
    </row>
    <row r="213" spans="2:41" ht="18.75" x14ac:dyDescent="0.3">
      <c r="B213" s="1"/>
      <c r="C213" s="1"/>
      <c r="D213" s="1"/>
      <c r="E213" s="1"/>
      <c r="F213" s="1"/>
      <c r="G213" s="1"/>
      <c r="H213" s="1"/>
      <c r="I213" s="1"/>
      <c r="J213" s="1"/>
      <c r="K213" s="1"/>
      <c r="L213" s="1"/>
      <c r="M213" s="1"/>
      <c r="O213" s="16"/>
      <c r="P213" s="16"/>
      <c r="Q213" s="16"/>
      <c r="R213" s="16"/>
      <c r="S213" s="16"/>
      <c r="T213" s="16"/>
      <c r="U213" s="16"/>
      <c r="V213" s="16"/>
      <c r="W213" s="16"/>
      <c r="X213" s="16"/>
      <c r="Y213" s="16"/>
      <c r="Z213" s="16"/>
      <c r="AA213" s="16"/>
      <c r="AB213" s="16"/>
      <c r="AC213" s="16"/>
      <c r="AD213" s="16"/>
      <c r="AE213" s="16"/>
      <c r="AF213" s="16"/>
      <c r="AG213" s="16"/>
      <c r="AH213" s="16"/>
      <c r="AI213" s="16"/>
      <c r="AJ213" s="16"/>
      <c r="AK213" s="16"/>
      <c r="AL213" s="16"/>
      <c r="AM213" s="16"/>
      <c r="AN213" s="16"/>
      <c r="AO213" s="16"/>
    </row>
    <row r="214" spans="2:41" ht="18.75" x14ac:dyDescent="0.3">
      <c r="B214" s="1"/>
      <c r="C214" s="1"/>
      <c r="D214" s="1"/>
      <c r="E214" s="1"/>
      <c r="F214" s="1"/>
      <c r="G214" s="1"/>
      <c r="H214" s="1"/>
      <c r="I214" s="1"/>
      <c r="J214" s="1"/>
      <c r="K214" s="1"/>
      <c r="L214" s="1"/>
      <c r="M214" s="1"/>
      <c r="O214" s="16"/>
      <c r="P214" s="16"/>
      <c r="Q214" s="16"/>
      <c r="R214" s="16"/>
      <c r="S214" s="16"/>
      <c r="T214" s="16"/>
      <c r="U214" s="16"/>
      <c r="V214" s="16"/>
      <c r="W214" s="16"/>
      <c r="X214" s="16"/>
      <c r="Y214" s="16"/>
      <c r="Z214" s="16"/>
      <c r="AA214" s="16"/>
      <c r="AB214" s="16"/>
      <c r="AC214" s="16"/>
      <c r="AD214" s="16"/>
      <c r="AE214" s="16"/>
      <c r="AF214" s="16"/>
      <c r="AG214" s="16"/>
      <c r="AH214" s="16"/>
      <c r="AI214" s="16"/>
      <c r="AJ214" s="16"/>
      <c r="AK214" s="16"/>
      <c r="AL214" s="16"/>
      <c r="AM214" s="16"/>
      <c r="AN214" s="16"/>
      <c r="AO214" s="16"/>
    </row>
    <row r="215" spans="2:41" ht="18.75" x14ac:dyDescent="0.3">
      <c r="B215" s="1"/>
      <c r="C215" s="1"/>
      <c r="D215" s="1"/>
      <c r="E215" s="1"/>
      <c r="F215" s="1"/>
      <c r="G215" s="1"/>
      <c r="H215" s="1"/>
      <c r="I215" s="1"/>
      <c r="J215" s="1"/>
      <c r="K215" s="1"/>
      <c r="L215" s="1"/>
      <c r="M215" s="1"/>
      <c r="O215" s="16"/>
      <c r="P215" s="16"/>
      <c r="Q215" s="16"/>
      <c r="R215" s="16"/>
      <c r="S215" s="16"/>
      <c r="T215" s="16"/>
      <c r="U215" s="16"/>
      <c r="V215" s="16"/>
      <c r="W215" s="16"/>
      <c r="X215" s="16"/>
      <c r="Y215" s="16"/>
      <c r="Z215" s="16"/>
      <c r="AA215" s="16"/>
      <c r="AB215" s="16"/>
      <c r="AC215" s="16"/>
      <c r="AD215" s="16"/>
      <c r="AE215" s="16"/>
      <c r="AF215" s="16"/>
      <c r="AG215" s="16"/>
      <c r="AH215" s="16"/>
      <c r="AI215" s="16"/>
      <c r="AJ215" s="16"/>
      <c r="AK215" s="16"/>
      <c r="AL215" s="16"/>
      <c r="AM215" s="16"/>
      <c r="AN215" s="16"/>
      <c r="AO215" s="16"/>
    </row>
    <row r="216" spans="2:41" ht="18.75" x14ac:dyDescent="0.3">
      <c r="B216" s="1"/>
      <c r="C216" s="1"/>
      <c r="D216" s="1"/>
      <c r="E216" s="1"/>
      <c r="F216" s="1"/>
      <c r="G216" s="1"/>
      <c r="H216" s="1"/>
      <c r="I216" s="1"/>
      <c r="J216" s="1"/>
      <c r="K216" s="1"/>
      <c r="L216" s="1"/>
      <c r="M216" s="1"/>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6"/>
      <c r="AL216" s="16"/>
      <c r="AM216" s="16"/>
      <c r="AN216" s="16"/>
      <c r="AO216" s="16"/>
    </row>
    <row r="217" spans="2:41" ht="18.75" x14ac:dyDescent="0.3">
      <c r="B217" s="1"/>
      <c r="C217" s="1"/>
      <c r="D217" s="1"/>
      <c r="E217" s="1"/>
      <c r="F217" s="1"/>
      <c r="G217" s="1"/>
      <c r="H217" s="1"/>
      <c r="I217" s="1"/>
      <c r="J217" s="1"/>
      <c r="K217" s="1"/>
      <c r="L217" s="1"/>
      <c r="M217" s="1"/>
      <c r="O217" s="16"/>
      <c r="P217" s="16"/>
      <c r="Q217" s="16"/>
      <c r="R217" s="16"/>
      <c r="S217" s="16"/>
      <c r="T217" s="16"/>
      <c r="U217" s="16"/>
      <c r="V217" s="16"/>
      <c r="W217" s="16"/>
      <c r="X217" s="16"/>
      <c r="Y217" s="16"/>
      <c r="Z217" s="16"/>
      <c r="AA217" s="16"/>
      <c r="AB217" s="16"/>
      <c r="AC217" s="16"/>
      <c r="AD217" s="16"/>
      <c r="AE217" s="16"/>
      <c r="AF217" s="16"/>
      <c r="AG217" s="16"/>
      <c r="AH217" s="16"/>
      <c r="AI217" s="16"/>
      <c r="AJ217" s="16"/>
      <c r="AK217" s="16"/>
      <c r="AL217" s="16"/>
      <c r="AM217" s="16"/>
      <c r="AN217" s="16"/>
      <c r="AO217" s="16"/>
    </row>
    <row r="218" spans="2:41" ht="18.75" x14ac:dyDescent="0.3">
      <c r="B218" s="1"/>
      <c r="C218" s="1"/>
      <c r="D218" s="1"/>
      <c r="E218" s="1"/>
      <c r="F218" s="1"/>
      <c r="G218" s="1"/>
      <c r="H218" s="1"/>
      <c r="I218" s="1"/>
      <c r="J218" s="1"/>
      <c r="K218" s="1"/>
      <c r="L218" s="1"/>
      <c r="M218" s="1"/>
      <c r="O218" s="16"/>
      <c r="P218" s="16"/>
      <c r="Q218" s="16"/>
      <c r="R218" s="16"/>
      <c r="S218" s="16"/>
      <c r="T218" s="16"/>
      <c r="U218" s="16"/>
      <c r="V218" s="16"/>
      <c r="W218" s="16"/>
      <c r="X218" s="16"/>
      <c r="Y218" s="16"/>
      <c r="Z218" s="16"/>
      <c r="AA218" s="16"/>
      <c r="AB218" s="16"/>
      <c r="AC218" s="16"/>
      <c r="AD218" s="16"/>
      <c r="AE218" s="16"/>
      <c r="AF218" s="16"/>
      <c r="AG218" s="16"/>
      <c r="AH218" s="16"/>
      <c r="AI218" s="16"/>
      <c r="AJ218" s="16"/>
      <c r="AK218" s="16"/>
      <c r="AL218" s="16"/>
      <c r="AM218" s="16"/>
      <c r="AN218" s="16"/>
      <c r="AO218" s="16"/>
    </row>
    <row r="219" spans="2:41" ht="18.75" x14ac:dyDescent="0.3">
      <c r="B219" s="1"/>
      <c r="C219" s="1"/>
      <c r="D219" s="1"/>
      <c r="E219" s="1"/>
      <c r="F219" s="1"/>
      <c r="G219" s="1"/>
      <c r="H219" s="1"/>
      <c r="I219" s="1"/>
      <c r="J219" s="1"/>
      <c r="K219" s="1"/>
      <c r="L219" s="1"/>
      <c r="M219" s="1"/>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c r="AM219" s="16"/>
      <c r="AN219" s="16"/>
      <c r="AO219" s="16"/>
    </row>
    <row r="220" spans="2:41" ht="18.75" x14ac:dyDescent="0.3">
      <c r="B220" s="1"/>
      <c r="C220" s="1"/>
      <c r="D220" s="1"/>
      <c r="E220" s="1"/>
      <c r="F220" s="1"/>
      <c r="G220" s="1"/>
      <c r="H220" s="1"/>
      <c r="I220" s="1"/>
      <c r="J220" s="1"/>
      <c r="K220" s="1"/>
      <c r="L220" s="1"/>
      <c r="M220" s="1"/>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c r="AM220" s="16"/>
      <c r="AN220" s="16"/>
      <c r="AO220" s="16"/>
    </row>
    <row r="221" spans="2:41" ht="18.75" x14ac:dyDescent="0.3">
      <c r="B221" s="1"/>
      <c r="C221" s="1"/>
      <c r="D221" s="1"/>
      <c r="E221" s="1"/>
      <c r="F221" s="1"/>
      <c r="G221" s="1"/>
      <c r="H221" s="1"/>
      <c r="I221" s="1"/>
      <c r="J221" s="1"/>
      <c r="K221" s="1"/>
      <c r="L221" s="1"/>
      <c r="M221" s="1"/>
      <c r="O221" s="16"/>
      <c r="P221" s="16"/>
      <c r="Q221" s="16"/>
      <c r="R221" s="16"/>
      <c r="S221" s="16"/>
      <c r="T221" s="16"/>
      <c r="U221" s="16"/>
      <c r="V221" s="16"/>
      <c r="W221" s="16"/>
      <c r="X221" s="16"/>
      <c r="Y221" s="16"/>
      <c r="Z221" s="16"/>
      <c r="AA221" s="16"/>
      <c r="AB221" s="16"/>
      <c r="AC221" s="16"/>
      <c r="AD221" s="16"/>
      <c r="AE221" s="16"/>
      <c r="AF221" s="16"/>
      <c r="AG221" s="16"/>
      <c r="AH221" s="16"/>
      <c r="AI221" s="16"/>
      <c r="AJ221" s="16"/>
      <c r="AK221" s="16"/>
      <c r="AL221" s="16"/>
      <c r="AM221" s="16"/>
      <c r="AN221" s="16"/>
      <c r="AO221" s="16"/>
    </row>
    <row r="222" spans="2:41" ht="18.75" x14ac:dyDescent="0.3">
      <c r="B222" s="1"/>
      <c r="C222" s="1"/>
      <c r="D222" s="1"/>
      <c r="E222" s="1"/>
      <c r="F222" s="1"/>
      <c r="G222" s="1"/>
      <c r="H222" s="1"/>
      <c r="I222" s="1"/>
      <c r="J222" s="1"/>
      <c r="K222" s="1"/>
      <c r="L222" s="1"/>
      <c r="M222" s="1"/>
      <c r="O222" s="16"/>
      <c r="P222" s="16"/>
      <c r="Q222" s="16"/>
      <c r="R222" s="16"/>
      <c r="S222" s="16"/>
      <c r="T222" s="16"/>
      <c r="U222" s="16"/>
      <c r="V222" s="16"/>
      <c r="W222" s="16"/>
      <c r="X222" s="16"/>
      <c r="Y222" s="16"/>
      <c r="Z222" s="16"/>
      <c r="AA222" s="16"/>
      <c r="AB222" s="16"/>
      <c r="AC222" s="16"/>
      <c r="AD222" s="16"/>
      <c r="AE222" s="16"/>
      <c r="AF222" s="16"/>
      <c r="AG222" s="16"/>
      <c r="AH222" s="16"/>
      <c r="AI222" s="16"/>
      <c r="AJ222" s="16"/>
      <c r="AK222" s="16"/>
      <c r="AL222" s="16"/>
      <c r="AM222" s="16"/>
      <c r="AN222" s="16"/>
      <c r="AO222" s="16"/>
    </row>
    <row r="223" spans="2:41" ht="18.75" x14ac:dyDescent="0.3">
      <c r="B223" s="1"/>
      <c r="C223" s="1"/>
      <c r="D223" s="1"/>
      <c r="E223" s="1"/>
      <c r="F223" s="1"/>
      <c r="G223" s="1"/>
      <c r="H223" s="1"/>
      <c r="I223" s="1"/>
      <c r="J223" s="1"/>
      <c r="K223" s="1"/>
      <c r="L223" s="1"/>
      <c r="M223" s="1"/>
      <c r="O223" s="16"/>
      <c r="P223" s="16"/>
      <c r="Q223" s="16"/>
      <c r="R223" s="16"/>
      <c r="S223" s="16"/>
      <c r="T223" s="16"/>
      <c r="U223" s="16"/>
      <c r="V223" s="16"/>
      <c r="W223" s="16"/>
      <c r="X223" s="16"/>
      <c r="Y223" s="16"/>
      <c r="Z223" s="16"/>
      <c r="AA223" s="16"/>
      <c r="AB223" s="16"/>
      <c r="AC223" s="16"/>
      <c r="AD223" s="16"/>
      <c r="AE223" s="16"/>
      <c r="AF223" s="16"/>
      <c r="AG223" s="16"/>
      <c r="AH223" s="16"/>
      <c r="AI223" s="16"/>
      <c r="AJ223" s="16"/>
      <c r="AK223" s="16"/>
      <c r="AL223" s="16"/>
      <c r="AM223" s="16"/>
      <c r="AN223" s="16"/>
      <c r="AO223" s="16"/>
    </row>
    <row r="224" spans="2:41" ht="18.75" x14ac:dyDescent="0.3">
      <c r="B224" s="1"/>
      <c r="C224" s="1"/>
      <c r="D224" s="1"/>
      <c r="E224" s="1"/>
      <c r="F224" s="1"/>
      <c r="G224" s="1"/>
      <c r="H224" s="1"/>
      <c r="I224" s="1"/>
      <c r="J224" s="1"/>
      <c r="K224" s="1"/>
      <c r="L224" s="1"/>
      <c r="M224" s="1"/>
      <c r="O224" s="16"/>
      <c r="P224" s="16"/>
      <c r="Q224" s="16"/>
      <c r="R224" s="16"/>
      <c r="S224" s="16"/>
      <c r="T224" s="16"/>
      <c r="U224" s="16"/>
      <c r="V224" s="16"/>
      <c r="W224" s="16"/>
      <c r="X224" s="16"/>
      <c r="Y224" s="16"/>
      <c r="Z224" s="16"/>
      <c r="AA224" s="16"/>
      <c r="AB224" s="16"/>
      <c r="AC224" s="16"/>
      <c r="AD224" s="16"/>
      <c r="AE224" s="16"/>
      <c r="AF224" s="16"/>
      <c r="AG224" s="16"/>
      <c r="AH224" s="16"/>
      <c r="AI224" s="16"/>
      <c r="AJ224" s="16"/>
      <c r="AK224" s="16"/>
      <c r="AL224" s="16"/>
      <c r="AM224" s="16"/>
      <c r="AN224" s="16"/>
      <c r="AO224" s="16"/>
    </row>
    <row r="225" spans="2:41" ht="18.75" x14ac:dyDescent="0.3">
      <c r="B225" s="1"/>
      <c r="C225" s="1"/>
      <c r="D225" s="1"/>
      <c r="E225" s="1"/>
      <c r="F225" s="1"/>
      <c r="G225" s="1"/>
      <c r="H225" s="1"/>
      <c r="I225" s="1"/>
      <c r="J225" s="1"/>
      <c r="K225" s="1"/>
      <c r="L225" s="1"/>
      <c r="M225" s="1"/>
      <c r="O225" s="16"/>
      <c r="P225" s="16"/>
      <c r="Q225" s="16"/>
      <c r="R225" s="16"/>
      <c r="S225" s="16"/>
      <c r="T225" s="16"/>
      <c r="U225" s="16"/>
      <c r="V225" s="16"/>
      <c r="W225" s="16"/>
      <c r="X225" s="16"/>
      <c r="Y225" s="16"/>
      <c r="Z225" s="16"/>
      <c r="AA225" s="16"/>
      <c r="AB225" s="16"/>
      <c r="AC225" s="16"/>
      <c r="AD225" s="16"/>
      <c r="AE225" s="16"/>
      <c r="AF225" s="16"/>
      <c r="AG225" s="16"/>
      <c r="AH225" s="16"/>
      <c r="AI225" s="16"/>
      <c r="AJ225" s="16"/>
      <c r="AK225" s="16"/>
      <c r="AL225" s="16"/>
      <c r="AM225" s="16"/>
      <c r="AN225" s="16"/>
      <c r="AO225" s="16"/>
    </row>
    <row r="226" spans="2:41" ht="18.75" x14ac:dyDescent="0.3">
      <c r="B226" s="1"/>
      <c r="C226" s="1"/>
      <c r="D226" s="1"/>
      <c r="E226" s="1"/>
      <c r="F226" s="1"/>
      <c r="G226" s="1"/>
      <c r="H226" s="1"/>
      <c r="I226" s="1"/>
      <c r="J226" s="1"/>
      <c r="K226" s="1"/>
      <c r="L226" s="1"/>
      <c r="M226" s="1"/>
      <c r="O226" s="16"/>
      <c r="P226" s="16"/>
      <c r="Q226" s="16"/>
      <c r="R226" s="16"/>
      <c r="S226" s="16"/>
      <c r="T226" s="16"/>
      <c r="U226" s="16"/>
      <c r="V226" s="16"/>
      <c r="W226" s="16"/>
      <c r="X226" s="16"/>
      <c r="Y226" s="16"/>
      <c r="Z226" s="16"/>
      <c r="AA226" s="16"/>
      <c r="AB226" s="16"/>
      <c r="AC226" s="16"/>
      <c r="AD226" s="16"/>
      <c r="AE226" s="16"/>
      <c r="AF226" s="16"/>
      <c r="AG226" s="16"/>
      <c r="AH226" s="16"/>
      <c r="AI226" s="16"/>
      <c r="AJ226" s="16"/>
      <c r="AK226" s="16"/>
      <c r="AL226" s="16"/>
      <c r="AM226" s="16"/>
      <c r="AN226" s="16"/>
      <c r="AO226" s="16"/>
    </row>
    <row r="227" spans="2:41" ht="18.75" x14ac:dyDescent="0.3">
      <c r="B227" s="1"/>
      <c r="C227" s="1"/>
      <c r="D227" s="1"/>
      <c r="E227" s="1"/>
      <c r="F227" s="1"/>
      <c r="G227" s="1"/>
      <c r="H227" s="1"/>
      <c r="I227" s="1"/>
      <c r="J227" s="1"/>
      <c r="K227" s="1"/>
      <c r="L227" s="1"/>
      <c r="M227" s="1"/>
      <c r="O227" s="16"/>
      <c r="P227" s="16"/>
      <c r="Q227" s="16"/>
      <c r="R227" s="16"/>
      <c r="S227" s="16"/>
      <c r="T227" s="16"/>
      <c r="U227" s="16"/>
      <c r="V227" s="16"/>
      <c r="W227" s="16"/>
      <c r="X227" s="16"/>
      <c r="Y227" s="16"/>
      <c r="Z227" s="16"/>
      <c r="AA227" s="16"/>
      <c r="AB227" s="16"/>
      <c r="AC227" s="16"/>
      <c r="AD227" s="16"/>
      <c r="AE227" s="16"/>
      <c r="AF227" s="16"/>
      <c r="AG227" s="16"/>
      <c r="AH227" s="16"/>
      <c r="AI227" s="16"/>
      <c r="AJ227" s="16"/>
      <c r="AK227" s="16"/>
      <c r="AL227" s="16"/>
      <c r="AM227" s="16"/>
      <c r="AN227" s="16"/>
      <c r="AO227" s="16"/>
    </row>
    <row r="228" spans="2:41" ht="18.75" x14ac:dyDescent="0.3">
      <c r="B228" s="1"/>
      <c r="C228" s="1"/>
      <c r="D228" s="1"/>
      <c r="E228" s="1"/>
      <c r="F228" s="1"/>
      <c r="G228" s="1"/>
      <c r="H228" s="1"/>
      <c r="I228" s="1"/>
      <c r="J228" s="1"/>
      <c r="K228" s="1"/>
      <c r="L228" s="1"/>
      <c r="M228" s="1"/>
      <c r="O228" s="16"/>
      <c r="P228" s="16"/>
      <c r="Q228" s="16"/>
      <c r="R228" s="16"/>
      <c r="S228" s="16"/>
      <c r="T228" s="16"/>
      <c r="U228" s="16"/>
      <c r="V228" s="16"/>
      <c r="W228" s="16"/>
      <c r="X228" s="16"/>
      <c r="Y228" s="16"/>
      <c r="Z228" s="16"/>
      <c r="AA228" s="16"/>
      <c r="AB228" s="16"/>
      <c r="AC228" s="16"/>
      <c r="AD228" s="16"/>
      <c r="AE228" s="16"/>
      <c r="AF228" s="16"/>
      <c r="AG228" s="16"/>
      <c r="AH228" s="16"/>
      <c r="AI228" s="16"/>
      <c r="AJ228" s="16"/>
      <c r="AK228" s="16"/>
      <c r="AL228" s="16"/>
      <c r="AM228" s="16"/>
      <c r="AN228" s="16"/>
      <c r="AO228" s="16"/>
    </row>
    <row r="229" spans="2:41" ht="18.75" x14ac:dyDescent="0.3">
      <c r="B229" s="1"/>
      <c r="C229" s="1"/>
      <c r="D229" s="1"/>
      <c r="E229" s="1"/>
      <c r="F229" s="1"/>
      <c r="G229" s="1"/>
      <c r="H229" s="1"/>
      <c r="I229" s="1"/>
      <c r="J229" s="1"/>
      <c r="K229" s="1"/>
      <c r="L229" s="1"/>
      <c r="M229" s="1"/>
      <c r="O229" s="16"/>
      <c r="P229" s="16"/>
      <c r="Q229" s="16"/>
      <c r="R229" s="16"/>
      <c r="S229" s="16"/>
      <c r="T229" s="16"/>
      <c r="U229" s="16"/>
      <c r="V229" s="16"/>
      <c r="W229" s="16"/>
      <c r="X229" s="16"/>
      <c r="Y229" s="16"/>
      <c r="Z229" s="16"/>
      <c r="AA229" s="16"/>
      <c r="AB229" s="16"/>
      <c r="AC229" s="16"/>
      <c r="AD229" s="16"/>
      <c r="AE229" s="16"/>
      <c r="AF229" s="16"/>
      <c r="AG229" s="16"/>
      <c r="AH229" s="16"/>
      <c r="AI229" s="16"/>
      <c r="AJ229" s="16"/>
      <c r="AK229" s="16"/>
      <c r="AL229" s="16"/>
      <c r="AM229" s="16"/>
      <c r="AN229" s="16"/>
      <c r="AO229" s="16"/>
    </row>
    <row r="230" spans="2:41" ht="18.75" x14ac:dyDescent="0.3">
      <c r="B230" s="1"/>
      <c r="C230" s="1"/>
      <c r="D230" s="1"/>
      <c r="E230" s="1"/>
      <c r="F230" s="1"/>
      <c r="G230" s="1"/>
      <c r="H230" s="1"/>
      <c r="I230" s="1"/>
      <c r="J230" s="1"/>
      <c r="K230" s="1"/>
      <c r="L230" s="1"/>
      <c r="M230" s="1"/>
      <c r="O230" s="16"/>
      <c r="P230" s="16"/>
      <c r="Q230" s="16"/>
      <c r="R230" s="16"/>
      <c r="S230" s="16"/>
      <c r="T230" s="16"/>
      <c r="U230" s="16"/>
      <c r="V230" s="16"/>
      <c r="W230" s="16"/>
      <c r="X230" s="16"/>
      <c r="Y230" s="16"/>
      <c r="Z230" s="16"/>
      <c r="AA230" s="16"/>
      <c r="AB230" s="16"/>
      <c r="AC230" s="16"/>
      <c r="AD230" s="16"/>
      <c r="AE230" s="16"/>
      <c r="AF230" s="16"/>
      <c r="AG230" s="16"/>
      <c r="AH230" s="16"/>
      <c r="AI230" s="16"/>
      <c r="AJ230" s="16"/>
      <c r="AK230" s="16"/>
      <c r="AL230" s="16"/>
      <c r="AM230" s="16"/>
      <c r="AN230" s="16"/>
      <c r="AO230" s="16"/>
    </row>
    <row r="231" spans="2:41" ht="18.75" x14ac:dyDescent="0.3">
      <c r="B231" s="1"/>
      <c r="C231" s="1"/>
      <c r="D231" s="1"/>
      <c r="E231" s="1"/>
      <c r="F231" s="1"/>
      <c r="G231" s="1"/>
      <c r="H231" s="1"/>
      <c r="I231" s="1"/>
      <c r="J231" s="1"/>
      <c r="K231" s="1"/>
      <c r="L231" s="1"/>
      <c r="M231" s="1"/>
      <c r="O231" s="16"/>
      <c r="P231" s="16"/>
      <c r="Q231" s="16"/>
      <c r="R231" s="16"/>
      <c r="S231" s="16"/>
      <c r="T231" s="16"/>
      <c r="U231" s="16"/>
      <c r="V231" s="16"/>
      <c r="W231" s="16"/>
      <c r="X231" s="16"/>
      <c r="Y231" s="16"/>
      <c r="Z231" s="16"/>
      <c r="AA231" s="16"/>
      <c r="AB231" s="16"/>
      <c r="AC231" s="16"/>
      <c r="AD231" s="16"/>
      <c r="AE231" s="16"/>
      <c r="AF231" s="16"/>
      <c r="AG231" s="16"/>
      <c r="AH231" s="16"/>
      <c r="AI231" s="16"/>
      <c r="AJ231" s="16"/>
      <c r="AK231" s="16"/>
      <c r="AL231" s="16"/>
      <c r="AM231" s="16"/>
      <c r="AN231" s="16"/>
      <c r="AO231" s="16"/>
    </row>
    <row r="232" spans="2:41" ht="18.75" x14ac:dyDescent="0.3">
      <c r="B232" s="1"/>
      <c r="C232" s="1"/>
      <c r="D232" s="1"/>
      <c r="E232" s="1"/>
      <c r="F232" s="1"/>
      <c r="G232" s="1"/>
      <c r="H232" s="1"/>
      <c r="I232" s="1"/>
      <c r="J232" s="1"/>
      <c r="K232" s="1"/>
      <c r="L232" s="1"/>
      <c r="M232" s="1"/>
      <c r="O232" s="16"/>
      <c r="P232" s="16"/>
      <c r="Q232" s="16"/>
      <c r="R232" s="16"/>
      <c r="S232" s="16"/>
      <c r="T232" s="16"/>
      <c r="U232" s="16"/>
      <c r="V232" s="16"/>
      <c r="W232" s="16"/>
      <c r="X232" s="16"/>
      <c r="Y232" s="16"/>
      <c r="Z232" s="16"/>
      <c r="AA232" s="16"/>
      <c r="AB232" s="16"/>
      <c r="AC232" s="16"/>
      <c r="AD232" s="16"/>
      <c r="AE232" s="16"/>
      <c r="AF232" s="16"/>
      <c r="AG232" s="16"/>
      <c r="AH232" s="16"/>
      <c r="AI232" s="16"/>
      <c r="AJ232" s="16"/>
      <c r="AK232" s="16"/>
      <c r="AL232" s="16"/>
      <c r="AM232" s="16"/>
      <c r="AN232" s="16"/>
      <c r="AO232" s="16"/>
    </row>
    <row r="233" spans="2:41" ht="18.75" x14ac:dyDescent="0.3">
      <c r="B233" s="1"/>
      <c r="C233" s="1"/>
      <c r="D233" s="1"/>
      <c r="E233" s="1"/>
      <c r="F233" s="1"/>
      <c r="G233" s="1"/>
      <c r="H233" s="1"/>
      <c r="I233" s="1"/>
      <c r="J233" s="1"/>
      <c r="K233" s="1"/>
      <c r="L233" s="1"/>
      <c r="M233" s="1"/>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row>
    <row r="234" spans="2:41" ht="18.75" x14ac:dyDescent="0.3">
      <c r="B234" s="1"/>
      <c r="C234" s="1"/>
      <c r="D234" s="1"/>
      <c r="E234" s="1"/>
      <c r="F234" s="1"/>
      <c r="G234" s="1"/>
      <c r="H234" s="1"/>
      <c r="I234" s="1"/>
      <c r="J234" s="1"/>
      <c r="K234" s="1"/>
      <c r="L234" s="1"/>
      <c r="M234" s="1"/>
      <c r="O234" s="16"/>
      <c r="P234" s="16"/>
      <c r="Q234" s="16"/>
      <c r="R234" s="16"/>
      <c r="S234" s="16"/>
      <c r="T234" s="16"/>
      <c r="U234" s="16"/>
      <c r="V234" s="16"/>
      <c r="W234" s="16"/>
      <c r="X234" s="16"/>
      <c r="Y234" s="16"/>
      <c r="Z234" s="16"/>
      <c r="AA234" s="16"/>
      <c r="AB234" s="16"/>
      <c r="AC234" s="16"/>
      <c r="AD234" s="16"/>
      <c r="AE234" s="16"/>
      <c r="AF234" s="16"/>
      <c r="AG234" s="16"/>
      <c r="AH234" s="16"/>
      <c r="AI234" s="16"/>
      <c r="AJ234" s="16"/>
      <c r="AK234" s="16"/>
      <c r="AL234" s="16"/>
      <c r="AM234" s="16"/>
      <c r="AN234" s="16"/>
      <c r="AO234" s="16"/>
    </row>
    <row r="235" spans="2:41" ht="18.75" x14ac:dyDescent="0.3">
      <c r="B235" s="1"/>
      <c r="C235" s="1"/>
      <c r="D235" s="1"/>
      <c r="E235" s="1"/>
      <c r="F235" s="1"/>
      <c r="G235" s="1"/>
      <c r="H235" s="1"/>
      <c r="I235" s="1"/>
      <c r="J235" s="1"/>
      <c r="K235" s="1"/>
      <c r="L235" s="1"/>
      <c r="M235" s="1"/>
      <c r="O235" s="16"/>
      <c r="P235" s="16"/>
      <c r="Q235" s="16"/>
      <c r="R235" s="16"/>
      <c r="S235" s="16"/>
      <c r="T235" s="16"/>
      <c r="U235" s="16"/>
      <c r="V235" s="16"/>
      <c r="W235" s="16"/>
      <c r="X235" s="16"/>
      <c r="Y235" s="16"/>
      <c r="Z235" s="16"/>
      <c r="AA235" s="16"/>
      <c r="AB235" s="16"/>
      <c r="AC235" s="16"/>
      <c r="AD235" s="16"/>
      <c r="AE235" s="16"/>
      <c r="AF235" s="16"/>
      <c r="AG235" s="16"/>
      <c r="AH235" s="16"/>
      <c r="AI235" s="16"/>
      <c r="AJ235" s="16"/>
      <c r="AK235" s="16"/>
      <c r="AL235" s="16"/>
      <c r="AM235" s="16"/>
      <c r="AN235" s="16"/>
      <c r="AO235" s="16"/>
    </row>
    <row r="236" spans="2:41" ht="18.75" x14ac:dyDescent="0.3">
      <c r="B236" s="1"/>
      <c r="C236" s="1"/>
      <c r="D236" s="1"/>
      <c r="E236" s="1"/>
      <c r="F236" s="1"/>
      <c r="G236" s="1"/>
      <c r="H236" s="1"/>
      <c r="I236" s="1"/>
      <c r="J236" s="1"/>
      <c r="K236" s="1"/>
      <c r="L236" s="1"/>
      <c r="M236" s="1"/>
      <c r="O236" s="16"/>
      <c r="P236" s="16"/>
      <c r="Q236" s="16"/>
      <c r="R236" s="16"/>
      <c r="S236" s="16"/>
      <c r="T236" s="16"/>
      <c r="U236" s="16"/>
      <c r="V236" s="16"/>
      <c r="W236" s="16"/>
      <c r="X236" s="16"/>
      <c r="Y236" s="16"/>
      <c r="Z236" s="16"/>
      <c r="AA236" s="16"/>
      <c r="AB236" s="16"/>
      <c r="AC236" s="16"/>
      <c r="AD236" s="16"/>
      <c r="AE236" s="16"/>
      <c r="AF236" s="16"/>
      <c r="AG236" s="16"/>
      <c r="AH236" s="16"/>
      <c r="AI236" s="16"/>
      <c r="AJ236" s="16"/>
      <c r="AK236" s="16"/>
      <c r="AL236" s="16"/>
      <c r="AM236" s="16"/>
      <c r="AN236" s="16"/>
      <c r="AO236" s="16"/>
    </row>
    <row r="237" spans="2:41" ht="18.75" x14ac:dyDescent="0.3">
      <c r="B237" s="1"/>
      <c r="C237" s="1"/>
      <c r="D237" s="1"/>
      <c r="E237" s="1"/>
      <c r="F237" s="1"/>
      <c r="G237" s="1"/>
      <c r="H237" s="1"/>
      <c r="I237" s="1"/>
      <c r="J237" s="1"/>
      <c r="K237" s="1"/>
      <c r="L237" s="1"/>
      <c r="M237" s="1"/>
      <c r="O237" s="16"/>
      <c r="P237" s="16"/>
      <c r="Q237" s="16"/>
      <c r="R237" s="16"/>
      <c r="S237" s="16"/>
      <c r="T237" s="16"/>
      <c r="U237" s="16"/>
      <c r="V237" s="16"/>
      <c r="W237" s="16"/>
      <c r="X237" s="16"/>
      <c r="Y237" s="16"/>
      <c r="Z237" s="16"/>
      <c r="AA237" s="16"/>
      <c r="AB237" s="16"/>
      <c r="AC237" s="16"/>
      <c r="AD237" s="16"/>
      <c r="AE237" s="16"/>
      <c r="AF237" s="16"/>
      <c r="AG237" s="16"/>
      <c r="AH237" s="16"/>
      <c r="AI237" s="16"/>
      <c r="AJ237" s="16"/>
      <c r="AK237" s="16"/>
      <c r="AL237" s="16"/>
      <c r="AM237" s="16"/>
      <c r="AN237" s="16"/>
      <c r="AO237" s="16"/>
    </row>
    <row r="238" spans="2:41" ht="18.75" x14ac:dyDescent="0.3">
      <c r="B238" s="1"/>
      <c r="C238" s="1"/>
      <c r="D238" s="1"/>
      <c r="E238" s="1"/>
      <c r="F238" s="1"/>
      <c r="G238" s="1"/>
      <c r="H238" s="1"/>
      <c r="I238" s="1"/>
      <c r="J238" s="1"/>
      <c r="K238" s="1"/>
      <c r="L238" s="1"/>
      <c r="M238" s="1"/>
      <c r="O238" s="16"/>
      <c r="P238" s="16"/>
      <c r="Q238" s="16"/>
      <c r="R238" s="16"/>
      <c r="S238" s="16"/>
      <c r="T238" s="16"/>
      <c r="U238" s="16"/>
      <c r="V238" s="16"/>
      <c r="W238" s="16"/>
      <c r="X238" s="16"/>
      <c r="Y238" s="16"/>
      <c r="Z238" s="16"/>
      <c r="AA238" s="16"/>
      <c r="AB238" s="16"/>
      <c r="AC238" s="16"/>
      <c r="AD238" s="16"/>
      <c r="AE238" s="16"/>
      <c r="AF238" s="16"/>
      <c r="AG238" s="16"/>
      <c r="AH238" s="16"/>
      <c r="AI238" s="16"/>
      <c r="AJ238" s="16"/>
      <c r="AK238" s="16"/>
      <c r="AL238" s="16"/>
      <c r="AM238" s="16"/>
      <c r="AN238" s="16"/>
      <c r="AO238" s="16"/>
    </row>
    <row r="239" spans="2:41" ht="18.75" x14ac:dyDescent="0.3">
      <c r="B239" s="1"/>
      <c r="C239" s="1"/>
      <c r="D239" s="1"/>
      <c r="E239" s="1"/>
      <c r="F239" s="1"/>
      <c r="G239" s="1"/>
      <c r="H239" s="1"/>
      <c r="I239" s="1"/>
      <c r="J239" s="1"/>
      <c r="K239" s="1"/>
      <c r="L239" s="1"/>
      <c r="M239" s="1"/>
      <c r="O239" s="16"/>
      <c r="P239" s="16"/>
      <c r="Q239" s="16"/>
      <c r="R239" s="16"/>
      <c r="S239" s="16"/>
      <c r="T239" s="16"/>
      <c r="U239" s="16"/>
      <c r="V239" s="16"/>
      <c r="W239" s="16"/>
      <c r="X239" s="16"/>
      <c r="Y239" s="16"/>
      <c r="Z239" s="16"/>
      <c r="AA239" s="16"/>
      <c r="AB239" s="16"/>
      <c r="AC239" s="16"/>
      <c r="AD239" s="16"/>
      <c r="AE239" s="16"/>
      <c r="AF239" s="16"/>
      <c r="AG239" s="16"/>
      <c r="AH239" s="16"/>
      <c r="AI239" s="16"/>
      <c r="AJ239" s="16"/>
      <c r="AK239" s="16"/>
      <c r="AL239" s="16"/>
      <c r="AM239" s="16"/>
      <c r="AN239" s="16"/>
      <c r="AO239" s="16"/>
    </row>
    <row r="240" spans="2:41" ht="18.75" x14ac:dyDescent="0.3">
      <c r="B240" s="1"/>
      <c r="C240" s="1"/>
      <c r="D240" s="1"/>
      <c r="E240" s="1"/>
      <c r="F240" s="1"/>
      <c r="G240" s="1"/>
      <c r="H240" s="1"/>
      <c r="I240" s="1"/>
      <c r="J240" s="1"/>
      <c r="K240" s="1"/>
      <c r="L240" s="1"/>
      <c r="M240" s="1"/>
      <c r="O240" s="16"/>
      <c r="P240" s="16"/>
      <c r="Q240" s="16"/>
      <c r="R240" s="16"/>
      <c r="S240" s="16"/>
      <c r="T240" s="16"/>
      <c r="U240" s="16"/>
      <c r="V240" s="16"/>
      <c r="W240" s="16"/>
      <c r="X240" s="16"/>
      <c r="Y240" s="16"/>
      <c r="Z240" s="16"/>
      <c r="AA240" s="16"/>
      <c r="AB240" s="16"/>
      <c r="AC240" s="16"/>
      <c r="AD240" s="16"/>
      <c r="AE240" s="16"/>
      <c r="AF240" s="16"/>
      <c r="AG240" s="16"/>
      <c r="AH240" s="16"/>
      <c r="AI240" s="16"/>
      <c r="AJ240" s="16"/>
      <c r="AK240" s="16"/>
      <c r="AL240" s="16"/>
      <c r="AM240" s="16"/>
      <c r="AN240" s="16"/>
      <c r="AO240" s="16"/>
    </row>
    <row r="241" spans="2:41" ht="18.75" x14ac:dyDescent="0.3">
      <c r="B241" s="1"/>
      <c r="C241" s="1"/>
      <c r="D241" s="1"/>
      <c r="E241" s="1"/>
      <c r="F241" s="1"/>
      <c r="G241" s="1"/>
      <c r="H241" s="1"/>
      <c r="I241" s="1"/>
      <c r="J241" s="1"/>
      <c r="K241" s="1"/>
      <c r="L241" s="1"/>
      <c r="M241" s="1"/>
      <c r="O241" s="16"/>
      <c r="P241" s="16"/>
      <c r="Q241" s="16"/>
      <c r="R241" s="16"/>
      <c r="S241" s="16"/>
      <c r="T241" s="16"/>
      <c r="U241" s="16"/>
      <c r="V241" s="16"/>
      <c r="W241" s="16"/>
      <c r="X241" s="16"/>
      <c r="Y241" s="16"/>
      <c r="Z241" s="16"/>
      <c r="AA241" s="16"/>
      <c r="AB241" s="16"/>
      <c r="AC241" s="16"/>
      <c r="AD241" s="16"/>
      <c r="AE241" s="16"/>
      <c r="AF241" s="16"/>
      <c r="AG241" s="16"/>
      <c r="AH241" s="16"/>
      <c r="AI241" s="16"/>
      <c r="AJ241" s="16"/>
      <c r="AK241" s="16"/>
      <c r="AL241" s="16"/>
      <c r="AM241" s="16"/>
      <c r="AN241" s="16"/>
      <c r="AO241" s="16"/>
    </row>
    <row r="242" spans="2:41" ht="18.75" x14ac:dyDescent="0.3">
      <c r="B242" s="1"/>
      <c r="C242" s="1"/>
      <c r="D242" s="1"/>
      <c r="E242" s="1"/>
      <c r="F242" s="1"/>
      <c r="G242" s="1"/>
      <c r="H242" s="1"/>
      <c r="I242" s="1"/>
      <c r="J242" s="1"/>
      <c r="K242" s="1"/>
      <c r="L242" s="1"/>
      <c r="M242" s="1"/>
      <c r="O242" s="16"/>
      <c r="P242" s="16"/>
      <c r="Q242" s="16"/>
      <c r="R242" s="16"/>
      <c r="S242" s="16"/>
      <c r="T242" s="16"/>
      <c r="U242" s="16"/>
      <c r="V242" s="16"/>
      <c r="W242" s="16"/>
      <c r="X242" s="16"/>
      <c r="Y242" s="16"/>
      <c r="Z242" s="16"/>
      <c r="AA242" s="16"/>
      <c r="AB242" s="16"/>
      <c r="AC242" s="16"/>
      <c r="AD242" s="16"/>
      <c r="AE242" s="16"/>
      <c r="AF242" s="16"/>
      <c r="AG242" s="16"/>
      <c r="AH242" s="16"/>
      <c r="AI242" s="16"/>
      <c r="AJ242" s="16"/>
      <c r="AK242" s="16"/>
      <c r="AL242" s="16"/>
      <c r="AM242" s="16"/>
      <c r="AN242" s="16"/>
      <c r="AO242" s="16"/>
    </row>
    <row r="243" spans="2:41" ht="18.75" x14ac:dyDescent="0.3">
      <c r="B243" s="1"/>
      <c r="C243" s="1"/>
      <c r="D243" s="1"/>
      <c r="E243" s="1"/>
      <c r="F243" s="1"/>
      <c r="G243" s="1"/>
      <c r="H243" s="1"/>
      <c r="I243" s="1"/>
      <c r="J243" s="1"/>
      <c r="K243" s="1"/>
      <c r="L243" s="1"/>
      <c r="M243" s="1"/>
      <c r="O243" s="16"/>
      <c r="P243" s="16"/>
      <c r="Q243" s="16"/>
      <c r="R243" s="16"/>
      <c r="S243" s="16"/>
      <c r="T243" s="16"/>
      <c r="U243" s="16"/>
      <c r="V243" s="16"/>
      <c r="W243" s="16"/>
      <c r="X243" s="16"/>
      <c r="Y243" s="16"/>
      <c r="Z243" s="16"/>
      <c r="AA243" s="16"/>
      <c r="AB243" s="16"/>
      <c r="AC243" s="16"/>
      <c r="AD243" s="16"/>
      <c r="AE243" s="16"/>
      <c r="AF243" s="16"/>
      <c r="AG243" s="16"/>
      <c r="AH243" s="16"/>
      <c r="AI243" s="16"/>
      <c r="AJ243" s="16"/>
      <c r="AK243" s="16"/>
      <c r="AL243" s="16"/>
      <c r="AM243" s="16"/>
      <c r="AN243" s="16"/>
      <c r="AO243" s="16"/>
    </row>
    <row r="244" spans="2:41" ht="18.75" x14ac:dyDescent="0.3">
      <c r="B244" s="1"/>
      <c r="C244" s="1"/>
      <c r="D244" s="1"/>
      <c r="E244" s="1"/>
      <c r="F244" s="1"/>
      <c r="G244" s="1"/>
      <c r="H244" s="1"/>
      <c r="I244" s="1"/>
      <c r="J244" s="1"/>
      <c r="K244" s="1"/>
      <c r="L244" s="1"/>
      <c r="M244" s="1"/>
      <c r="O244" s="16"/>
      <c r="P244" s="16"/>
      <c r="Q244" s="16"/>
      <c r="R244" s="16"/>
      <c r="S244" s="16"/>
      <c r="T244" s="16"/>
      <c r="U244" s="16"/>
      <c r="V244" s="16"/>
      <c r="W244" s="16"/>
      <c r="X244" s="16"/>
      <c r="Y244" s="16"/>
      <c r="Z244" s="16"/>
      <c r="AA244" s="16"/>
      <c r="AB244" s="16"/>
      <c r="AC244" s="16"/>
      <c r="AD244" s="16"/>
      <c r="AE244" s="16"/>
      <c r="AF244" s="16"/>
      <c r="AG244" s="16"/>
      <c r="AH244" s="16"/>
      <c r="AI244" s="16"/>
      <c r="AJ244" s="16"/>
      <c r="AK244" s="16"/>
      <c r="AL244" s="16"/>
      <c r="AM244" s="16"/>
      <c r="AN244" s="16"/>
      <c r="AO244" s="16"/>
    </row>
    <row r="245" spans="2:41" ht="18.75" x14ac:dyDescent="0.3">
      <c r="B245" s="1"/>
      <c r="C245" s="1"/>
      <c r="D245" s="1"/>
      <c r="E245" s="1"/>
      <c r="F245" s="1"/>
      <c r="G245" s="1"/>
      <c r="H245" s="1"/>
      <c r="I245" s="1"/>
      <c r="J245" s="1"/>
      <c r="K245" s="1"/>
      <c r="L245" s="1"/>
      <c r="M245" s="1"/>
      <c r="O245" s="16"/>
      <c r="P245" s="16"/>
      <c r="Q245" s="16"/>
      <c r="R245" s="16"/>
      <c r="S245" s="16"/>
      <c r="T245" s="16"/>
      <c r="U245" s="16"/>
      <c r="V245" s="16"/>
      <c r="W245" s="16"/>
      <c r="X245" s="16"/>
      <c r="Y245" s="16"/>
      <c r="Z245" s="16"/>
      <c r="AA245" s="16"/>
      <c r="AB245" s="16"/>
      <c r="AC245" s="16"/>
      <c r="AD245" s="16"/>
      <c r="AE245" s="16"/>
      <c r="AF245" s="16"/>
      <c r="AG245" s="16"/>
      <c r="AH245" s="16"/>
      <c r="AI245" s="16"/>
      <c r="AJ245" s="16"/>
      <c r="AK245" s="16"/>
      <c r="AL245" s="16"/>
      <c r="AM245" s="16"/>
      <c r="AN245" s="16"/>
      <c r="AO245" s="16"/>
    </row>
    <row r="246" spans="2:41" ht="18.75" x14ac:dyDescent="0.3">
      <c r="B246" s="1"/>
      <c r="C246" s="1"/>
      <c r="D246" s="1"/>
      <c r="E246" s="1"/>
      <c r="F246" s="1"/>
      <c r="G246" s="1"/>
      <c r="H246" s="1"/>
      <c r="I246" s="1"/>
      <c r="J246" s="1"/>
      <c r="K246" s="1"/>
      <c r="L246" s="1"/>
      <c r="M246" s="1"/>
      <c r="O246" s="16"/>
      <c r="P246" s="16"/>
      <c r="Q246" s="16"/>
      <c r="R246" s="16"/>
      <c r="S246" s="16"/>
      <c r="T246" s="16"/>
      <c r="U246" s="16"/>
      <c r="V246" s="16"/>
      <c r="W246" s="16"/>
      <c r="X246" s="16"/>
      <c r="Y246" s="16"/>
      <c r="Z246" s="16"/>
      <c r="AA246" s="16"/>
      <c r="AB246" s="16"/>
      <c r="AC246" s="16"/>
      <c r="AD246" s="16"/>
      <c r="AE246" s="16"/>
      <c r="AF246" s="16"/>
      <c r="AG246" s="16"/>
      <c r="AH246" s="16"/>
      <c r="AI246" s="16"/>
      <c r="AJ246" s="16"/>
      <c r="AK246" s="16"/>
      <c r="AL246" s="16"/>
      <c r="AM246" s="16"/>
      <c r="AN246" s="16"/>
      <c r="AO246" s="16"/>
    </row>
    <row r="247" spans="2:41" ht="18.75" x14ac:dyDescent="0.3">
      <c r="B247" s="1"/>
      <c r="C247" s="1"/>
      <c r="D247" s="1"/>
      <c r="E247" s="1"/>
      <c r="F247" s="1"/>
      <c r="G247" s="1"/>
      <c r="H247" s="1"/>
      <c r="I247" s="1"/>
      <c r="J247" s="1"/>
      <c r="K247" s="1"/>
      <c r="L247" s="1"/>
      <c r="M247" s="1"/>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c r="AM247" s="16"/>
      <c r="AN247" s="16"/>
      <c r="AO247" s="16"/>
    </row>
    <row r="248" spans="2:41" ht="18.75" x14ac:dyDescent="0.3">
      <c r="B248" s="1"/>
      <c r="C248" s="1"/>
      <c r="D248" s="1"/>
      <c r="E248" s="1"/>
      <c r="F248" s="1"/>
      <c r="G248" s="1"/>
      <c r="H248" s="1"/>
      <c r="I248" s="1"/>
      <c r="J248" s="1"/>
      <c r="K248" s="1"/>
      <c r="L248" s="1"/>
      <c r="M248" s="1"/>
      <c r="O248" s="16"/>
      <c r="P248" s="16"/>
      <c r="Q248" s="16"/>
      <c r="R248" s="16"/>
      <c r="S248" s="16"/>
      <c r="T248" s="16"/>
      <c r="U248" s="16"/>
      <c r="V248" s="16"/>
      <c r="W248" s="16"/>
      <c r="X248" s="16"/>
      <c r="Y248" s="16"/>
      <c r="Z248" s="16"/>
      <c r="AA248" s="16"/>
      <c r="AB248" s="16"/>
      <c r="AC248" s="16"/>
      <c r="AD248" s="16"/>
      <c r="AE248" s="16"/>
      <c r="AF248" s="16"/>
      <c r="AG248" s="16"/>
      <c r="AH248" s="16"/>
      <c r="AI248" s="16"/>
      <c r="AJ248" s="16"/>
      <c r="AK248" s="16"/>
      <c r="AL248" s="16"/>
      <c r="AM248" s="16"/>
      <c r="AN248" s="16"/>
      <c r="AO248" s="16"/>
    </row>
    <row r="249" spans="2:41" ht="18.75" x14ac:dyDescent="0.3">
      <c r="B249" s="1"/>
      <c r="C249" s="1"/>
      <c r="D249" s="1"/>
      <c r="E249" s="1"/>
      <c r="F249" s="1"/>
      <c r="G249" s="1"/>
      <c r="H249" s="1"/>
      <c r="I249" s="1"/>
      <c r="J249" s="1"/>
      <c r="K249" s="1"/>
      <c r="L249" s="1"/>
      <c r="M249" s="1"/>
      <c r="O249" s="16"/>
      <c r="P249" s="16"/>
      <c r="Q249" s="16"/>
      <c r="R249" s="16"/>
      <c r="S249" s="16"/>
      <c r="T249" s="16"/>
      <c r="U249" s="16"/>
      <c r="V249" s="16"/>
      <c r="W249" s="16"/>
      <c r="X249" s="16"/>
      <c r="Y249" s="16"/>
      <c r="Z249" s="16"/>
      <c r="AA249" s="16"/>
      <c r="AB249" s="16"/>
      <c r="AC249" s="16"/>
      <c r="AD249" s="16"/>
      <c r="AE249" s="16"/>
      <c r="AF249" s="16"/>
      <c r="AG249" s="16"/>
      <c r="AH249" s="16"/>
      <c r="AI249" s="16"/>
      <c r="AJ249" s="16"/>
      <c r="AK249" s="16"/>
      <c r="AL249" s="16"/>
      <c r="AM249" s="16"/>
      <c r="AN249" s="16"/>
      <c r="AO249" s="16"/>
    </row>
    <row r="250" spans="2:41" ht="18.75" x14ac:dyDescent="0.3">
      <c r="B250" s="1"/>
      <c r="C250" s="1"/>
      <c r="D250" s="1"/>
      <c r="E250" s="1"/>
      <c r="F250" s="1"/>
      <c r="G250" s="1"/>
      <c r="H250" s="1"/>
      <c r="I250" s="1"/>
      <c r="J250" s="1"/>
      <c r="K250" s="1"/>
      <c r="L250" s="1"/>
      <c r="M250" s="1"/>
      <c r="O250" s="16"/>
      <c r="P250" s="16"/>
      <c r="Q250" s="16"/>
      <c r="R250" s="16"/>
      <c r="S250" s="16"/>
      <c r="T250" s="16"/>
      <c r="U250" s="16"/>
      <c r="V250" s="16"/>
      <c r="W250" s="16"/>
      <c r="X250" s="16"/>
      <c r="Y250" s="16"/>
      <c r="Z250" s="16"/>
      <c r="AA250" s="16"/>
      <c r="AB250" s="16"/>
      <c r="AC250" s="16"/>
      <c r="AD250" s="16"/>
      <c r="AE250" s="16"/>
      <c r="AF250" s="16"/>
      <c r="AG250" s="16"/>
      <c r="AH250" s="16"/>
      <c r="AI250" s="16"/>
      <c r="AJ250" s="16"/>
      <c r="AK250" s="16"/>
      <c r="AL250" s="16"/>
      <c r="AM250" s="16"/>
      <c r="AN250" s="16"/>
      <c r="AO250" s="16"/>
    </row>
    <row r="251" spans="2:41" ht="18.75" x14ac:dyDescent="0.3">
      <c r="B251" s="1"/>
      <c r="C251" s="1"/>
      <c r="D251" s="1"/>
      <c r="E251" s="1"/>
      <c r="F251" s="1"/>
      <c r="G251" s="1"/>
      <c r="H251" s="1"/>
      <c r="I251" s="1"/>
      <c r="J251" s="1"/>
      <c r="K251" s="1"/>
      <c r="L251" s="1"/>
      <c r="M251" s="1"/>
      <c r="O251" s="16"/>
      <c r="P251" s="16"/>
      <c r="Q251" s="16"/>
      <c r="R251" s="16"/>
      <c r="S251" s="16"/>
      <c r="T251" s="16"/>
      <c r="U251" s="16"/>
      <c r="V251" s="16"/>
      <c r="W251" s="16"/>
      <c r="X251" s="16"/>
      <c r="Y251" s="16"/>
      <c r="Z251" s="16"/>
      <c r="AA251" s="16"/>
      <c r="AB251" s="16"/>
      <c r="AC251" s="16"/>
      <c r="AD251" s="16"/>
      <c r="AE251" s="16"/>
      <c r="AF251" s="16"/>
      <c r="AG251" s="16"/>
      <c r="AH251" s="16"/>
      <c r="AI251" s="16"/>
      <c r="AJ251" s="16"/>
      <c r="AK251" s="16"/>
      <c r="AL251" s="16"/>
      <c r="AM251" s="16"/>
      <c r="AN251" s="16"/>
      <c r="AO251" s="16"/>
    </row>
    <row r="252" spans="2:41" ht="18.75" x14ac:dyDescent="0.3">
      <c r="B252" s="1"/>
      <c r="C252" s="1"/>
      <c r="D252" s="1"/>
      <c r="E252" s="1"/>
      <c r="F252" s="1"/>
      <c r="G252" s="1"/>
      <c r="H252" s="1"/>
      <c r="I252" s="1"/>
      <c r="J252" s="1"/>
      <c r="K252" s="1"/>
      <c r="L252" s="1"/>
      <c r="M252" s="1"/>
      <c r="O252" s="16"/>
      <c r="P252" s="16"/>
      <c r="Q252" s="16"/>
      <c r="R252" s="16"/>
      <c r="S252" s="16"/>
      <c r="T252" s="16"/>
      <c r="U252" s="16"/>
      <c r="V252" s="16"/>
      <c r="W252" s="16"/>
      <c r="X252" s="16"/>
      <c r="Y252" s="16"/>
      <c r="Z252" s="16"/>
      <c r="AA252" s="16"/>
      <c r="AB252" s="16"/>
      <c r="AC252" s="16"/>
      <c r="AD252" s="16"/>
      <c r="AE252" s="16"/>
      <c r="AF252" s="16"/>
      <c r="AG252" s="16"/>
      <c r="AH252" s="16"/>
      <c r="AI252" s="16"/>
      <c r="AJ252" s="16"/>
      <c r="AK252" s="16"/>
      <c r="AL252" s="16"/>
      <c r="AM252" s="16"/>
      <c r="AN252" s="16"/>
      <c r="AO252" s="16"/>
    </row>
    <row r="253" spans="2:41" ht="18.75" x14ac:dyDescent="0.3">
      <c r="B253" s="1"/>
      <c r="C253" s="1"/>
      <c r="D253" s="1"/>
      <c r="E253" s="1"/>
      <c r="F253" s="1"/>
      <c r="G253" s="1"/>
      <c r="H253" s="1"/>
      <c r="I253" s="1"/>
      <c r="J253" s="1"/>
      <c r="K253" s="1"/>
      <c r="L253" s="1"/>
      <c r="M253" s="1"/>
      <c r="O253" s="16"/>
      <c r="P253" s="16"/>
      <c r="Q253" s="16"/>
      <c r="R253" s="16"/>
      <c r="S253" s="16"/>
      <c r="T253" s="16"/>
      <c r="U253" s="16"/>
      <c r="V253" s="16"/>
      <c r="W253" s="16"/>
      <c r="X253" s="16"/>
      <c r="Y253" s="16"/>
      <c r="Z253" s="16"/>
      <c r="AA253" s="16"/>
      <c r="AB253" s="16"/>
      <c r="AC253" s="16"/>
      <c r="AD253" s="16"/>
      <c r="AE253" s="16"/>
      <c r="AF253" s="16"/>
      <c r="AG253" s="16"/>
      <c r="AH253" s="16"/>
      <c r="AI253" s="16"/>
      <c r="AJ253" s="16"/>
      <c r="AK253" s="16"/>
      <c r="AL253" s="16"/>
      <c r="AM253" s="16"/>
      <c r="AN253" s="16"/>
      <c r="AO253" s="16"/>
    </row>
    <row r="254" spans="2:41" ht="18.75" x14ac:dyDescent="0.3">
      <c r="B254" s="1"/>
      <c r="C254" s="1"/>
      <c r="D254" s="1"/>
      <c r="E254" s="1"/>
      <c r="F254" s="1"/>
      <c r="G254" s="1"/>
      <c r="H254" s="1"/>
      <c r="I254" s="1"/>
      <c r="J254" s="1"/>
      <c r="K254" s="1"/>
      <c r="L254" s="1"/>
      <c r="M254" s="1"/>
      <c r="O254" s="16"/>
      <c r="P254" s="16"/>
      <c r="Q254" s="16"/>
      <c r="R254" s="16"/>
      <c r="S254" s="16"/>
      <c r="T254" s="16"/>
      <c r="U254" s="16"/>
      <c r="V254" s="16"/>
      <c r="W254" s="16"/>
      <c r="X254" s="16"/>
      <c r="Y254" s="16"/>
      <c r="Z254" s="16"/>
      <c r="AA254" s="16"/>
      <c r="AB254" s="16"/>
      <c r="AC254" s="16"/>
      <c r="AD254" s="16"/>
      <c r="AE254" s="16"/>
      <c r="AF254" s="16"/>
      <c r="AG254" s="16"/>
      <c r="AH254" s="16"/>
      <c r="AI254" s="16"/>
      <c r="AJ254" s="16"/>
      <c r="AK254" s="16"/>
      <c r="AL254" s="16"/>
      <c r="AM254" s="16"/>
      <c r="AN254" s="16"/>
      <c r="AO254" s="16"/>
    </row>
    <row r="255" spans="2:41" ht="18.75" x14ac:dyDescent="0.3">
      <c r="B255" s="1"/>
      <c r="C255" s="1"/>
      <c r="D255" s="1"/>
      <c r="E255" s="1"/>
      <c r="F255" s="1"/>
      <c r="G255" s="1"/>
      <c r="H255" s="1"/>
      <c r="I255" s="1"/>
      <c r="J255" s="1"/>
      <c r="K255" s="1"/>
      <c r="L255" s="1"/>
      <c r="M255" s="1"/>
      <c r="O255" s="16"/>
      <c r="P255" s="16"/>
      <c r="Q255" s="16"/>
      <c r="R255" s="16"/>
      <c r="S255" s="16"/>
      <c r="T255" s="16"/>
      <c r="U255" s="16"/>
      <c r="V255" s="16"/>
      <c r="W255" s="16"/>
      <c r="X255" s="16"/>
      <c r="Y255" s="16"/>
      <c r="Z255" s="16"/>
      <c r="AA255" s="16"/>
      <c r="AB255" s="16"/>
      <c r="AC255" s="16"/>
      <c r="AD255" s="16"/>
      <c r="AE255" s="16"/>
      <c r="AF255" s="16"/>
      <c r="AG255" s="16"/>
      <c r="AH255" s="16"/>
      <c r="AI255" s="16"/>
      <c r="AJ255" s="16"/>
      <c r="AK255" s="16"/>
      <c r="AL255" s="16"/>
      <c r="AM255" s="16"/>
      <c r="AN255" s="16"/>
      <c r="AO255" s="16"/>
    </row>
    <row r="256" spans="2:41" ht="18.75" x14ac:dyDescent="0.3">
      <c r="B256" s="1"/>
      <c r="C256" s="1"/>
      <c r="D256" s="1"/>
      <c r="E256" s="1"/>
      <c r="F256" s="1"/>
      <c r="G256" s="1"/>
      <c r="H256" s="1"/>
      <c r="I256" s="1"/>
      <c r="J256" s="1"/>
      <c r="K256" s="1"/>
      <c r="L256" s="1"/>
      <c r="M256" s="1"/>
      <c r="O256" s="16"/>
      <c r="P256" s="16"/>
      <c r="Q256" s="16"/>
      <c r="R256" s="16"/>
      <c r="S256" s="16"/>
      <c r="T256" s="16"/>
      <c r="U256" s="16"/>
      <c r="V256" s="16"/>
      <c r="W256" s="16"/>
      <c r="X256" s="16"/>
      <c r="Y256" s="16"/>
      <c r="Z256" s="16"/>
      <c r="AA256" s="16"/>
      <c r="AB256" s="16"/>
      <c r="AC256" s="16"/>
      <c r="AD256" s="16"/>
      <c r="AE256" s="16"/>
      <c r="AF256" s="16"/>
      <c r="AG256" s="16"/>
      <c r="AH256" s="16"/>
      <c r="AI256" s="16"/>
      <c r="AJ256" s="16"/>
      <c r="AK256" s="16"/>
      <c r="AL256" s="16"/>
      <c r="AM256" s="16"/>
      <c r="AN256" s="16"/>
      <c r="AO256" s="16"/>
    </row>
    <row r="257" spans="2:41" ht="18.75" x14ac:dyDescent="0.3">
      <c r="B257" s="1"/>
      <c r="C257" s="1"/>
      <c r="D257" s="1"/>
      <c r="E257" s="1"/>
      <c r="F257" s="1"/>
      <c r="G257" s="1"/>
      <c r="H257" s="1"/>
      <c r="I257" s="1"/>
      <c r="J257" s="1"/>
      <c r="K257" s="1"/>
      <c r="L257" s="1"/>
      <c r="M257" s="1"/>
      <c r="O257" s="16"/>
      <c r="P257" s="16"/>
      <c r="Q257" s="16"/>
      <c r="R257" s="16"/>
      <c r="S257" s="16"/>
      <c r="T257" s="16"/>
      <c r="U257" s="16"/>
      <c r="V257" s="16"/>
      <c r="W257" s="16"/>
      <c r="X257" s="16"/>
      <c r="Y257" s="16"/>
      <c r="Z257" s="16"/>
      <c r="AA257" s="16"/>
      <c r="AB257" s="16"/>
      <c r="AC257" s="16"/>
      <c r="AD257" s="16"/>
      <c r="AE257" s="16"/>
      <c r="AF257" s="16"/>
      <c r="AG257" s="16"/>
      <c r="AH257" s="16"/>
      <c r="AI257" s="16"/>
      <c r="AJ257" s="16"/>
      <c r="AK257" s="16"/>
      <c r="AL257" s="16"/>
      <c r="AM257" s="16"/>
      <c r="AN257" s="16"/>
      <c r="AO257" s="16"/>
    </row>
    <row r="258" spans="2:41" ht="18.75" x14ac:dyDescent="0.3">
      <c r="B258" s="1"/>
      <c r="C258" s="1"/>
      <c r="D258" s="1"/>
      <c r="E258" s="1"/>
      <c r="F258" s="1"/>
      <c r="G258" s="1"/>
      <c r="H258" s="1"/>
      <c r="I258" s="1"/>
      <c r="J258" s="1"/>
      <c r="K258" s="1"/>
      <c r="L258" s="1"/>
      <c r="M258" s="1"/>
      <c r="O258" s="16"/>
      <c r="P258" s="16"/>
      <c r="Q258" s="16"/>
      <c r="R258" s="16"/>
      <c r="S258" s="16"/>
      <c r="T258" s="16"/>
      <c r="U258" s="16"/>
      <c r="V258" s="16"/>
      <c r="W258" s="16"/>
      <c r="X258" s="16"/>
      <c r="Y258" s="16"/>
      <c r="Z258" s="16"/>
      <c r="AA258" s="16"/>
      <c r="AB258" s="16"/>
      <c r="AC258" s="16"/>
      <c r="AD258" s="16"/>
      <c r="AE258" s="16"/>
      <c r="AF258" s="16"/>
      <c r="AG258" s="16"/>
      <c r="AH258" s="16"/>
      <c r="AI258" s="16"/>
      <c r="AJ258" s="16"/>
      <c r="AK258" s="16"/>
      <c r="AL258" s="16"/>
      <c r="AM258" s="16"/>
      <c r="AN258" s="16"/>
      <c r="AO258" s="16"/>
    </row>
    <row r="259" spans="2:41" ht="18.75" x14ac:dyDescent="0.3">
      <c r="B259" s="1"/>
      <c r="C259" s="1"/>
      <c r="D259" s="1"/>
      <c r="E259" s="1"/>
      <c r="F259" s="1"/>
      <c r="G259" s="1"/>
      <c r="H259" s="1"/>
      <c r="I259" s="1"/>
      <c r="J259" s="1"/>
      <c r="K259" s="1"/>
      <c r="L259" s="1"/>
      <c r="M259" s="1"/>
      <c r="O259" s="16"/>
      <c r="P259" s="16"/>
      <c r="Q259" s="16"/>
      <c r="R259" s="16"/>
      <c r="S259" s="16"/>
      <c r="T259" s="16"/>
      <c r="U259" s="16"/>
      <c r="V259" s="16"/>
      <c r="W259" s="16"/>
      <c r="X259" s="16"/>
      <c r="Y259" s="16"/>
      <c r="Z259" s="16"/>
      <c r="AA259" s="16"/>
      <c r="AB259" s="16"/>
      <c r="AC259" s="16"/>
      <c r="AD259" s="16"/>
      <c r="AE259" s="16"/>
      <c r="AF259" s="16"/>
      <c r="AG259" s="16"/>
      <c r="AH259" s="16"/>
      <c r="AI259" s="16"/>
      <c r="AJ259" s="16"/>
      <c r="AK259" s="16"/>
      <c r="AL259" s="16"/>
      <c r="AM259" s="16"/>
      <c r="AN259" s="16"/>
      <c r="AO259" s="16"/>
    </row>
    <row r="260" spans="2:41" ht="18.75" x14ac:dyDescent="0.3">
      <c r="B260" s="1"/>
      <c r="C260" s="1"/>
      <c r="D260" s="1"/>
      <c r="E260" s="1"/>
      <c r="F260" s="1"/>
      <c r="G260" s="1"/>
      <c r="H260" s="1"/>
      <c r="I260" s="1"/>
      <c r="J260" s="1"/>
      <c r="K260" s="1"/>
      <c r="L260" s="1"/>
      <c r="M260" s="1"/>
      <c r="O260" s="16"/>
      <c r="P260" s="16"/>
      <c r="Q260" s="16"/>
      <c r="R260" s="16"/>
      <c r="S260" s="16"/>
      <c r="T260" s="16"/>
      <c r="U260" s="16"/>
      <c r="V260" s="16"/>
      <c r="W260" s="16"/>
      <c r="X260" s="16"/>
      <c r="Y260" s="16"/>
      <c r="Z260" s="16"/>
      <c r="AA260" s="16"/>
      <c r="AB260" s="16"/>
      <c r="AC260" s="16"/>
      <c r="AD260" s="16"/>
      <c r="AE260" s="16"/>
      <c r="AF260" s="16"/>
      <c r="AG260" s="16"/>
      <c r="AH260" s="16"/>
      <c r="AI260" s="16"/>
      <c r="AJ260" s="16"/>
      <c r="AK260" s="16"/>
      <c r="AL260" s="16"/>
      <c r="AM260" s="16"/>
      <c r="AN260" s="16"/>
      <c r="AO260" s="16"/>
    </row>
    <row r="261" spans="2:41" ht="18.75" x14ac:dyDescent="0.3">
      <c r="B261" s="1"/>
      <c r="C261" s="1"/>
      <c r="D261" s="1"/>
      <c r="E261" s="1"/>
      <c r="F261" s="1"/>
      <c r="G261" s="1"/>
      <c r="H261" s="1"/>
      <c r="I261" s="1"/>
      <c r="J261" s="1"/>
      <c r="K261" s="1"/>
      <c r="L261" s="1"/>
      <c r="M261" s="1"/>
      <c r="O261" s="16"/>
      <c r="P261" s="16"/>
      <c r="Q261" s="16"/>
      <c r="R261" s="16"/>
      <c r="S261" s="16"/>
      <c r="T261" s="16"/>
      <c r="U261" s="16"/>
      <c r="V261" s="16"/>
      <c r="W261" s="16"/>
      <c r="X261" s="16"/>
      <c r="Y261" s="16"/>
      <c r="Z261" s="16"/>
      <c r="AA261" s="16"/>
      <c r="AB261" s="16"/>
      <c r="AC261" s="16"/>
      <c r="AD261" s="16"/>
      <c r="AE261" s="16"/>
      <c r="AF261" s="16"/>
      <c r="AG261" s="16"/>
      <c r="AH261" s="16"/>
      <c r="AI261" s="16"/>
      <c r="AJ261" s="16"/>
      <c r="AK261" s="16"/>
      <c r="AL261" s="16"/>
      <c r="AM261" s="16"/>
      <c r="AN261" s="16"/>
      <c r="AO261" s="16"/>
    </row>
    <row r="262" spans="2:41" ht="18.75" x14ac:dyDescent="0.3">
      <c r="B262" s="1"/>
      <c r="C262" s="1"/>
      <c r="D262" s="1"/>
      <c r="E262" s="1"/>
      <c r="F262" s="1"/>
      <c r="G262" s="1"/>
      <c r="H262" s="1"/>
      <c r="I262" s="1"/>
      <c r="J262" s="1"/>
      <c r="K262" s="1"/>
      <c r="L262" s="1"/>
      <c r="M262" s="1"/>
      <c r="O262" s="16"/>
      <c r="P262" s="16"/>
      <c r="Q262" s="16"/>
      <c r="R262" s="16"/>
      <c r="S262" s="16"/>
      <c r="T262" s="16"/>
      <c r="U262" s="16"/>
      <c r="V262" s="16"/>
      <c r="W262" s="16"/>
      <c r="X262" s="16"/>
      <c r="Y262" s="16"/>
      <c r="Z262" s="16"/>
      <c r="AA262" s="16"/>
      <c r="AB262" s="16"/>
      <c r="AC262" s="16"/>
      <c r="AD262" s="16"/>
      <c r="AE262" s="16"/>
      <c r="AF262" s="16"/>
      <c r="AG262" s="16"/>
      <c r="AH262" s="16"/>
      <c r="AI262" s="16"/>
      <c r="AJ262" s="16"/>
      <c r="AK262" s="16"/>
      <c r="AL262" s="16"/>
      <c r="AM262" s="16"/>
      <c r="AN262" s="16"/>
      <c r="AO262" s="16"/>
    </row>
    <row r="263" spans="2:41" ht="18.75" x14ac:dyDescent="0.3">
      <c r="B263" s="1"/>
      <c r="C263" s="1"/>
      <c r="D263" s="1"/>
      <c r="E263" s="1"/>
      <c r="F263" s="1"/>
      <c r="G263" s="1"/>
      <c r="H263" s="1"/>
      <c r="I263" s="1"/>
      <c r="J263" s="1"/>
      <c r="K263" s="1"/>
      <c r="L263" s="1"/>
      <c r="M263" s="1"/>
      <c r="O263" s="16"/>
      <c r="P263" s="16"/>
      <c r="Q263" s="16"/>
      <c r="R263" s="16"/>
      <c r="S263" s="16"/>
      <c r="T263" s="16"/>
      <c r="U263" s="16"/>
      <c r="V263" s="16"/>
      <c r="W263" s="16"/>
      <c r="X263" s="16"/>
      <c r="Y263" s="16"/>
      <c r="Z263" s="16"/>
      <c r="AA263" s="16"/>
      <c r="AB263" s="16"/>
      <c r="AC263" s="16"/>
      <c r="AD263" s="16"/>
      <c r="AE263" s="16"/>
      <c r="AF263" s="16"/>
      <c r="AG263" s="16"/>
      <c r="AH263" s="16"/>
      <c r="AI263" s="16"/>
      <c r="AJ263" s="16"/>
      <c r="AK263" s="16"/>
      <c r="AL263" s="16"/>
      <c r="AM263" s="16"/>
      <c r="AN263" s="16"/>
      <c r="AO263" s="16"/>
    </row>
    <row r="264" spans="2:41" ht="18.75" x14ac:dyDescent="0.3">
      <c r="B264" s="1"/>
      <c r="C264" s="1"/>
      <c r="D264" s="1"/>
      <c r="E264" s="1"/>
      <c r="F264" s="1"/>
      <c r="G264" s="1"/>
      <c r="H264" s="1"/>
      <c r="I264" s="1"/>
      <c r="J264" s="1"/>
      <c r="K264" s="1"/>
      <c r="L264" s="1"/>
      <c r="M264" s="1"/>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row>
    <row r="265" spans="2:41" ht="18.75" x14ac:dyDescent="0.3">
      <c r="B265" s="1"/>
      <c r="C265" s="1"/>
      <c r="D265" s="1"/>
      <c r="E265" s="1"/>
      <c r="F265" s="1"/>
      <c r="G265" s="1"/>
      <c r="H265" s="1"/>
      <c r="I265" s="1"/>
      <c r="J265" s="1"/>
      <c r="K265" s="1"/>
      <c r="L265" s="1"/>
      <c r="M265" s="1"/>
      <c r="O265" s="16"/>
      <c r="P265" s="16"/>
      <c r="Q265" s="16"/>
      <c r="R265" s="16"/>
      <c r="S265" s="16"/>
      <c r="T265" s="16"/>
      <c r="U265" s="16"/>
      <c r="V265" s="16"/>
      <c r="W265" s="16"/>
      <c r="X265" s="16"/>
      <c r="Y265" s="16"/>
      <c r="Z265" s="16"/>
      <c r="AA265" s="16"/>
      <c r="AB265" s="16"/>
      <c r="AC265" s="16"/>
      <c r="AD265" s="16"/>
      <c r="AE265" s="16"/>
      <c r="AF265" s="16"/>
      <c r="AG265" s="16"/>
      <c r="AH265" s="16"/>
      <c r="AI265" s="16"/>
      <c r="AJ265" s="16"/>
      <c r="AK265" s="16"/>
      <c r="AL265" s="16"/>
      <c r="AM265" s="16"/>
      <c r="AN265" s="16"/>
      <c r="AO265" s="16"/>
    </row>
    <row r="266" spans="2:41" ht="18.75" x14ac:dyDescent="0.3">
      <c r="B266" s="1"/>
      <c r="C266" s="1"/>
      <c r="D266" s="1"/>
      <c r="E266" s="1"/>
      <c r="F266" s="1"/>
      <c r="G266" s="1"/>
      <c r="H266" s="1"/>
      <c r="I266" s="1"/>
      <c r="J266" s="1"/>
      <c r="K266" s="1"/>
      <c r="L266" s="1"/>
      <c r="M266" s="1"/>
      <c r="O266" s="16"/>
      <c r="P266" s="16"/>
      <c r="Q266" s="16"/>
      <c r="R266" s="16"/>
      <c r="S266" s="16"/>
      <c r="T266" s="16"/>
      <c r="U266" s="16"/>
      <c r="V266" s="16"/>
      <c r="W266" s="16"/>
      <c r="X266" s="16"/>
      <c r="Y266" s="16"/>
      <c r="Z266" s="16"/>
      <c r="AA266" s="16"/>
      <c r="AB266" s="16"/>
      <c r="AC266" s="16"/>
      <c r="AD266" s="16"/>
      <c r="AE266" s="16"/>
      <c r="AF266" s="16"/>
      <c r="AG266" s="16"/>
      <c r="AH266" s="16"/>
      <c r="AI266" s="16"/>
      <c r="AJ266" s="16"/>
      <c r="AK266" s="16"/>
      <c r="AL266" s="16"/>
      <c r="AM266" s="16"/>
      <c r="AN266" s="16"/>
      <c r="AO266" s="16"/>
    </row>
    <row r="267" spans="2:41" ht="18.75" x14ac:dyDescent="0.3">
      <c r="B267" s="1"/>
      <c r="C267" s="1"/>
      <c r="D267" s="1"/>
      <c r="E267" s="1"/>
      <c r="F267" s="1"/>
      <c r="G267" s="1"/>
      <c r="H267" s="1"/>
      <c r="I267" s="1"/>
      <c r="J267" s="1"/>
      <c r="K267" s="1"/>
      <c r="L267" s="1"/>
      <c r="M267" s="1"/>
      <c r="O267" s="16"/>
      <c r="P267" s="16"/>
      <c r="Q267" s="16"/>
      <c r="R267" s="16"/>
      <c r="S267" s="16"/>
      <c r="T267" s="16"/>
      <c r="U267" s="16"/>
      <c r="V267" s="16"/>
      <c r="W267" s="16"/>
      <c r="X267" s="16"/>
      <c r="Y267" s="16"/>
      <c r="Z267" s="16"/>
      <c r="AA267" s="16"/>
      <c r="AB267" s="16"/>
      <c r="AC267" s="16"/>
      <c r="AD267" s="16"/>
      <c r="AE267" s="16"/>
      <c r="AF267" s="16"/>
      <c r="AG267" s="16"/>
      <c r="AH267" s="16"/>
      <c r="AI267" s="16"/>
      <c r="AJ267" s="16"/>
      <c r="AK267" s="16"/>
      <c r="AL267" s="16"/>
      <c r="AM267" s="16"/>
      <c r="AN267" s="16"/>
      <c r="AO267" s="16"/>
    </row>
    <row r="268" spans="2:41" ht="18.75" x14ac:dyDescent="0.3">
      <c r="B268" s="1"/>
      <c r="C268" s="1"/>
      <c r="D268" s="1"/>
      <c r="E268" s="1"/>
      <c r="F268" s="1"/>
      <c r="G268" s="1"/>
      <c r="H268" s="1"/>
      <c r="I268" s="1"/>
      <c r="J268" s="1"/>
      <c r="K268" s="1"/>
      <c r="L268" s="1"/>
      <c r="M268" s="1"/>
      <c r="O268" s="16"/>
      <c r="P268" s="16"/>
      <c r="Q268" s="16"/>
      <c r="R268" s="16"/>
      <c r="S268" s="16"/>
      <c r="T268" s="16"/>
      <c r="U268" s="16"/>
      <c r="V268" s="16"/>
      <c r="W268" s="16"/>
      <c r="X268" s="16"/>
      <c r="Y268" s="16"/>
      <c r="Z268" s="16"/>
      <c r="AA268" s="16"/>
      <c r="AB268" s="16"/>
      <c r="AC268" s="16"/>
      <c r="AD268" s="16"/>
      <c r="AE268" s="16"/>
      <c r="AF268" s="16"/>
      <c r="AG268" s="16"/>
      <c r="AH268" s="16"/>
      <c r="AI268" s="16"/>
      <c r="AJ268" s="16"/>
      <c r="AK268" s="16"/>
      <c r="AL268" s="16"/>
      <c r="AM268" s="16"/>
      <c r="AN268" s="16"/>
      <c r="AO268" s="16"/>
    </row>
    <row r="269" spans="2:41" ht="18.75" x14ac:dyDescent="0.3">
      <c r="B269" s="1"/>
      <c r="C269" s="1"/>
      <c r="D269" s="1"/>
      <c r="E269" s="1"/>
      <c r="F269" s="1"/>
      <c r="G269" s="1"/>
      <c r="H269" s="1"/>
      <c r="I269" s="1"/>
      <c r="J269" s="1"/>
      <c r="K269" s="1"/>
      <c r="L269" s="1"/>
      <c r="M269" s="1"/>
      <c r="O269" s="16"/>
      <c r="P269" s="16"/>
      <c r="Q269" s="16"/>
      <c r="R269" s="16"/>
      <c r="S269" s="16"/>
      <c r="T269" s="16"/>
      <c r="U269" s="16"/>
      <c r="V269" s="16"/>
      <c r="W269" s="16"/>
      <c r="X269" s="16"/>
      <c r="Y269" s="16"/>
      <c r="Z269" s="16"/>
      <c r="AA269" s="16"/>
      <c r="AB269" s="16"/>
      <c r="AC269" s="16"/>
      <c r="AD269" s="16"/>
      <c r="AE269" s="16"/>
      <c r="AF269" s="16"/>
      <c r="AG269" s="16"/>
      <c r="AH269" s="16"/>
      <c r="AI269" s="16"/>
      <c r="AJ269" s="16"/>
      <c r="AK269" s="16"/>
      <c r="AL269" s="16"/>
      <c r="AM269" s="16"/>
      <c r="AN269" s="16"/>
      <c r="AO269" s="16"/>
    </row>
    <row r="270" spans="2:41" ht="18.75" x14ac:dyDescent="0.3">
      <c r="B270" s="1"/>
      <c r="C270" s="1"/>
      <c r="D270" s="1"/>
      <c r="E270" s="1"/>
      <c r="F270" s="1"/>
      <c r="G270" s="1"/>
      <c r="H270" s="1"/>
      <c r="I270" s="1"/>
      <c r="J270" s="1"/>
      <c r="K270" s="1"/>
      <c r="L270" s="1"/>
      <c r="M270" s="1"/>
      <c r="O270" s="16"/>
      <c r="P270" s="16"/>
      <c r="Q270" s="16"/>
      <c r="R270" s="16"/>
      <c r="S270" s="16"/>
      <c r="T270" s="16"/>
      <c r="U270" s="16"/>
      <c r="V270" s="16"/>
      <c r="W270" s="16"/>
      <c r="X270" s="16"/>
      <c r="Y270" s="16"/>
      <c r="Z270" s="16"/>
      <c r="AA270" s="16"/>
      <c r="AB270" s="16"/>
      <c r="AC270" s="16"/>
      <c r="AD270" s="16"/>
      <c r="AE270" s="16"/>
      <c r="AF270" s="16"/>
      <c r="AG270" s="16"/>
      <c r="AH270" s="16"/>
      <c r="AI270" s="16"/>
      <c r="AJ270" s="16"/>
      <c r="AK270" s="16"/>
      <c r="AL270" s="16"/>
      <c r="AM270" s="16"/>
      <c r="AN270" s="16"/>
      <c r="AO270" s="16"/>
    </row>
    <row r="271" spans="2:41" ht="18.75" x14ac:dyDescent="0.3">
      <c r="B271" s="1"/>
      <c r="C271" s="1"/>
      <c r="D271" s="1"/>
      <c r="E271" s="1"/>
      <c r="F271" s="1"/>
      <c r="G271" s="1"/>
      <c r="H271" s="1"/>
      <c r="I271" s="1"/>
      <c r="J271" s="1"/>
      <c r="K271" s="1"/>
      <c r="L271" s="1"/>
      <c r="M271" s="1"/>
      <c r="O271" s="16"/>
      <c r="P271" s="16"/>
      <c r="Q271" s="16"/>
      <c r="R271" s="16"/>
      <c r="S271" s="16"/>
      <c r="T271" s="16"/>
      <c r="U271" s="16"/>
      <c r="V271" s="16"/>
      <c r="W271" s="16"/>
      <c r="X271" s="16"/>
      <c r="Y271" s="16"/>
      <c r="Z271" s="16"/>
      <c r="AA271" s="16"/>
      <c r="AB271" s="16"/>
      <c r="AC271" s="16"/>
      <c r="AD271" s="16"/>
      <c r="AE271" s="16"/>
      <c r="AF271" s="16"/>
      <c r="AG271" s="16"/>
      <c r="AH271" s="16"/>
      <c r="AI271" s="16"/>
      <c r="AJ271" s="16"/>
      <c r="AK271" s="16"/>
      <c r="AL271" s="16"/>
      <c r="AM271" s="16"/>
      <c r="AN271" s="16"/>
      <c r="AO271" s="16"/>
    </row>
    <row r="272" spans="2:41" ht="18.75" x14ac:dyDescent="0.3">
      <c r="B272" s="1"/>
      <c r="C272" s="1"/>
      <c r="D272" s="1"/>
      <c r="E272" s="1"/>
      <c r="F272" s="1"/>
      <c r="G272" s="1"/>
      <c r="H272" s="1"/>
      <c r="I272" s="1"/>
      <c r="J272" s="1"/>
      <c r="K272" s="1"/>
      <c r="L272" s="1"/>
      <c r="M272" s="1"/>
      <c r="O272" s="16"/>
      <c r="P272" s="16"/>
      <c r="Q272" s="16"/>
      <c r="R272" s="16"/>
      <c r="S272" s="16"/>
      <c r="T272" s="16"/>
      <c r="U272" s="16"/>
      <c r="V272" s="16"/>
      <c r="W272" s="16"/>
      <c r="X272" s="16"/>
      <c r="Y272" s="16"/>
      <c r="Z272" s="16"/>
      <c r="AA272" s="16"/>
      <c r="AB272" s="16"/>
      <c r="AC272" s="16"/>
      <c r="AD272" s="16"/>
      <c r="AE272" s="16"/>
      <c r="AF272" s="16"/>
      <c r="AG272" s="16"/>
      <c r="AH272" s="16"/>
      <c r="AI272" s="16"/>
      <c r="AJ272" s="16"/>
      <c r="AK272" s="16"/>
      <c r="AL272" s="16"/>
      <c r="AM272" s="16"/>
      <c r="AN272" s="16"/>
      <c r="AO272" s="16"/>
    </row>
    <row r="273" spans="2:41" ht="18.75" x14ac:dyDescent="0.3">
      <c r="B273" s="1"/>
      <c r="C273" s="1"/>
      <c r="D273" s="1"/>
      <c r="E273" s="1"/>
      <c r="F273" s="1"/>
      <c r="G273" s="1"/>
      <c r="H273" s="1"/>
      <c r="I273" s="1"/>
      <c r="J273" s="1"/>
      <c r="K273" s="1"/>
      <c r="L273" s="1"/>
      <c r="M273" s="1"/>
      <c r="O273" s="16"/>
      <c r="P273" s="16"/>
      <c r="Q273" s="16"/>
      <c r="R273" s="16"/>
      <c r="S273" s="16"/>
      <c r="T273" s="16"/>
      <c r="U273" s="16"/>
      <c r="V273" s="16"/>
      <c r="W273" s="16"/>
      <c r="X273" s="16"/>
      <c r="Y273" s="16"/>
      <c r="Z273" s="16"/>
      <c r="AA273" s="16"/>
      <c r="AB273" s="16"/>
      <c r="AC273" s="16"/>
      <c r="AD273" s="16"/>
      <c r="AE273" s="16"/>
      <c r="AF273" s="16"/>
      <c r="AG273" s="16"/>
      <c r="AH273" s="16"/>
      <c r="AI273" s="16"/>
      <c r="AJ273" s="16"/>
      <c r="AK273" s="16"/>
      <c r="AL273" s="16"/>
      <c r="AM273" s="16"/>
      <c r="AN273" s="16"/>
      <c r="AO273" s="16"/>
    </row>
    <row r="274" spans="2:41" ht="18.75" x14ac:dyDescent="0.3">
      <c r="B274" s="1"/>
      <c r="C274" s="1"/>
      <c r="D274" s="1"/>
      <c r="E274" s="1"/>
      <c r="F274" s="1"/>
      <c r="G274" s="1"/>
      <c r="H274" s="1"/>
      <c r="I274" s="1"/>
      <c r="J274" s="1"/>
      <c r="K274" s="1"/>
      <c r="L274" s="1"/>
      <c r="M274" s="1"/>
      <c r="O274" s="16"/>
      <c r="P274" s="16"/>
      <c r="Q274" s="16"/>
      <c r="R274" s="16"/>
      <c r="S274" s="16"/>
      <c r="T274" s="16"/>
      <c r="U274" s="16"/>
      <c r="V274" s="16"/>
      <c r="W274" s="16"/>
      <c r="X274" s="16"/>
      <c r="Y274" s="16"/>
      <c r="Z274" s="16"/>
      <c r="AA274" s="16"/>
      <c r="AB274" s="16"/>
      <c r="AC274" s="16"/>
      <c r="AD274" s="16"/>
      <c r="AE274" s="16"/>
      <c r="AF274" s="16"/>
      <c r="AG274" s="16"/>
      <c r="AH274" s="16"/>
      <c r="AI274" s="16"/>
      <c r="AJ274" s="16"/>
      <c r="AK274" s="16"/>
      <c r="AL274" s="16"/>
      <c r="AM274" s="16"/>
      <c r="AN274" s="16"/>
      <c r="AO274" s="16"/>
    </row>
    <row r="275" spans="2:41" ht="18.75" x14ac:dyDescent="0.3">
      <c r="B275" s="1"/>
      <c r="C275" s="1"/>
      <c r="D275" s="1"/>
      <c r="E275" s="1"/>
      <c r="F275" s="1"/>
      <c r="G275" s="1"/>
      <c r="H275" s="1"/>
      <c r="I275" s="1"/>
      <c r="J275" s="1"/>
      <c r="K275" s="1"/>
      <c r="L275" s="1"/>
      <c r="M275" s="1"/>
      <c r="O275" s="16"/>
      <c r="P275" s="16"/>
      <c r="Q275" s="16"/>
      <c r="R275" s="16"/>
      <c r="S275" s="16"/>
      <c r="T275" s="16"/>
      <c r="U275" s="16"/>
      <c r="V275" s="16"/>
      <c r="W275" s="16"/>
      <c r="X275" s="16"/>
      <c r="Y275" s="16"/>
      <c r="Z275" s="16"/>
      <c r="AA275" s="16"/>
      <c r="AB275" s="16"/>
      <c r="AC275" s="16"/>
      <c r="AD275" s="16"/>
      <c r="AE275" s="16"/>
      <c r="AF275" s="16"/>
      <c r="AG275" s="16"/>
      <c r="AH275" s="16"/>
      <c r="AI275" s="16"/>
      <c r="AJ275" s="16"/>
      <c r="AK275" s="16"/>
      <c r="AL275" s="16"/>
      <c r="AM275" s="16"/>
      <c r="AN275" s="16"/>
      <c r="AO275" s="16"/>
    </row>
    <row r="276" spans="2:41" ht="18.75" x14ac:dyDescent="0.3">
      <c r="B276" s="1"/>
      <c r="C276" s="1"/>
      <c r="D276" s="1"/>
      <c r="E276" s="1"/>
      <c r="F276" s="1"/>
      <c r="G276" s="1"/>
      <c r="H276" s="1"/>
      <c r="I276" s="1"/>
      <c r="J276" s="1"/>
      <c r="K276" s="1"/>
      <c r="L276" s="1"/>
      <c r="M276" s="1"/>
      <c r="O276" s="16"/>
      <c r="P276" s="16"/>
      <c r="Q276" s="16"/>
      <c r="R276" s="16"/>
      <c r="S276" s="16"/>
      <c r="T276" s="16"/>
      <c r="U276" s="16"/>
      <c r="V276" s="16"/>
      <c r="W276" s="16"/>
      <c r="X276" s="16"/>
      <c r="Y276" s="16"/>
      <c r="Z276" s="16"/>
      <c r="AA276" s="16"/>
      <c r="AB276" s="16"/>
      <c r="AC276" s="16"/>
      <c r="AD276" s="16"/>
      <c r="AE276" s="16"/>
      <c r="AF276" s="16"/>
      <c r="AG276" s="16"/>
      <c r="AH276" s="16"/>
      <c r="AI276" s="16"/>
      <c r="AJ276" s="16"/>
      <c r="AK276" s="16"/>
      <c r="AL276" s="16"/>
      <c r="AM276" s="16"/>
      <c r="AN276" s="16"/>
      <c r="AO276" s="16"/>
    </row>
    <row r="277" spans="2:41" ht="18.75" x14ac:dyDescent="0.3">
      <c r="B277" s="1"/>
      <c r="C277" s="1"/>
      <c r="D277" s="1"/>
      <c r="E277" s="1"/>
      <c r="F277" s="1"/>
      <c r="G277" s="1"/>
      <c r="H277" s="1"/>
      <c r="I277" s="1"/>
      <c r="J277" s="1"/>
      <c r="K277" s="1"/>
      <c r="L277" s="1"/>
      <c r="M277" s="1"/>
      <c r="O277" s="16"/>
      <c r="P277" s="16"/>
      <c r="Q277" s="16"/>
      <c r="R277" s="16"/>
      <c r="S277" s="16"/>
      <c r="T277" s="16"/>
      <c r="U277" s="16"/>
      <c r="V277" s="16"/>
      <c r="W277" s="16"/>
      <c r="X277" s="16"/>
      <c r="Y277" s="16"/>
      <c r="Z277" s="16"/>
      <c r="AA277" s="16"/>
      <c r="AB277" s="16"/>
      <c r="AC277" s="16"/>
      <c r="AD277" s="16"/>
      <c r="AE277" s="16"/>
      <c r="AF277" s="16"/>
      <c r="AG277" s="16"/>
      <c r="AH277" s="16"/>
      <c r="AI277" s="16"/>
      <c r="AJ277" s="16"/>
      <c r="AK277" s="16"/>
      <c r="AL277" s="16"/>
      <c r="AM277" s="16"/>
      <c r="AN277" s="16"/>
      <c r="AO277" s="16"/>
    </row>
    <row r="278" spans="2:41" ht="18.75" x14ac:dyDescent="0.3">
      <c r="B278" s="1"/>
      <c r="C278" s="1"/>
      <c r="D278" s="1"/>
      <c r="E278" s="1"/>
      <c r="F278" s="1"/>
      <c r="G278" s="1"/>
      <c r="H278" s="1"/>
      <c r="I278" s="1"/>
      <c r="J278" s="1"/>
      <c r="K278" s="1"/>
      <c r="L278" s="1"/>
      <c r="M278" s="1"/>
      <c r="O278" s="16"/>
      <c r="P278" s="16"/>
      <c r="Q278" s="16"/>
      <c r="R278" s="16"/>
      <c r="S278" s="16"/>
      <c r="T278" s="16"/>
      <c r="U278" s="16"/>
      <c r="V278" s="16"/>
      <c r="W278" s="16"/>
      <c r="X278" s="16"/>
      <c r="Y278" s="16"/>
      <c r="Z278" s="16"/>
      <c r="AA278" s="16"/>
      <c r="AB278" s="16"/>
      <c r="AC278" s="16"/>
      <c r="AD278" s="16"/>
      <c r="AE278" s="16"/>
      <c r="AF278" s="16"/>
      <c r="AG278" s="16"/>
      <c r="AH278" s="16"/>
      <c r="AI278" s="16"/>
      <c r="AJ278" s="16"/>
      <c r="AK278" s="16"/>
      <c r="AL278" s="16"/>
      <c r="AM278" s="16"/>
      <c r="AN278" s="16"/>
      <c r="AO278" s="16"/>
    </row>
    <row r="279" spans="2:41" ht="18.75" x14ac:dyDescent="0.3">
      <c r="B279" s="1"/>
      <c r="C279" s="1"/>
      <c r="D279" s="1"/>
      <c r="E279" s="1"/>
      <c r="F279" s="1"/>
      <c r="G279" s="1"/>
      <c r="H279" s="1"/>
      <c r="I279" s="1"/>
      <c r="J279" s="1"/>
      <c r="K279" s="1"/>
      <c r="L279" s="1"/>
      <c r="M279" s="1"/>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row>
    <row r="280" spans="2:41" ht="18.75" x14ac:dyDescent="0.3">
      <c r="B280" s="1"/>
      <c r="C280" s="1"/>
      <c r="D280" s="1"/>
      <c r="E280" s="1"/>
      <c r="F280" s="1"/>
      <c r="G280" s="1"/>
      <c r="H280" s="1"/>
      <c r="I280" s="1"/>
      <c r="J280" s="1"/>
      <c r="K280" s="1"/>
      <c r="L280" s="1"/>
      <c r="M280" s="1"/>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row>
    <row r="281" spans="2:41" ht="18.75" x14ac:dyDescent="0.3">
      <c r="B281" s="1"/>
      <c r="C281" s="1"/>
      <c r="D281" s="1"/>
      <c r="E281" s="1"/>
      <c r="F281" s="1"/>
      <c r="G281" s="1"/>
      <c r="H281" s="1"/>
      <c r="I281" s="1"/>
      <c r="J281" s="1"/>
      <c r="K281" s="1"/>
      <c r="L281" s="1"/>
      <c r="M281" s="1"/>
      <c r="O281" s="16"/>
      <c r="P281" s="16"/>
      <c r="Q281" s="16"/>
      <c r="R281" s="16"/>
      <c r="S281" s="16"/>
      <c r="T281" s="16"/>
      <c r="U281" s="16"/>
      <c r="V281" s="16"/>
      <c r="W281" s="16"/>
      <c r="X281" s="16"/>
      <c r="Y281" s="16"/>
      <c r="Z281" s="16"/>
      <c r="AA281" s="16"/>
      <c r="AB281" s="16"/>
      <c r="AC281" s="16"/>
      <c r="AD281" s="16"/>
      <c r="AE281" s="16"/>
      <c r="AF281" s="16"/>
      <c r="AG281" s="16"/>
      <c r="AH281" s="16"/>
      <c r="AI281" s="16"/>
      <c r="AJ281" s="16"/>
      <c r="AK281" s="16"/>
      <c r="AL281" s="16"/>
      <c r="AM281" s="16"/>
      <c r="AN281" s="16"/>
      <c r="AO281" s="16"/>
    </row>
    <row r="282" spans="2:41" ht="18.75" x14ac:dyDescent="0.3">
      <c r="B282" s="1"/>
      <c r="C282" s="1"/>
      <c r="D282" s="1"/>
      <c r="E282" s="1"/>
      <c r="F282" s="1"/>
      <c r="G282" s="1"/>
      <c r="H282" s="1"/>
      <c r="I282" s="1"/>
      <c r="J282" s="1"/>
      <c r="K282" s="1"/>
      <c r="L282" s="1"/>
      <c r="M282" s="1"/>
      <c r="O282" s="16"/>
      <c r="P282" s="16"/>
      <c r="Q282" s="16"/>
      <c r="R282" s="16"/>
      <c r="S282" s="16"/>
      <c r="T282" s="16"/>
      <c r="U282" s="16"/>
      <c r="V282" s="16"/>
      <c r="W282" s="16"/>
      <c r="X282" s="16"/>
      <c r="Y282" s="16"/>
      <c r="Z282" s="16"/>
      <c r="AA282" s="16"/>
      <c r="AB282" s="16"/>
      <c r="AC282" s="16"/>
      <c r="AD282" s="16"/>
      <c r="AE282" s="16"/>
      <c r="AF282" s="16"/>
      <c r="AG282" s="16"/>
      <c r="AH282" s="16"/>
      <c r="AI282" s="16"/>
      <c r="AJ282" s="16"/>
      <c r="AK282" s="16"/>
      <c r="AL282" s="16"/>
      <c r="AM282" s="16"/>
      <c r="AN282" s="16"/>
      <c r="AO282" s="16"/>
    </row>
    <row r="283" spans="2:41" ht="18.75" x14ac:dyDescent="0.3">
      <c r="B283" s="1"/>
      <c r="C283" s="1"/>
      <c r="D283" s="1"/>
      <c r="E283" s="1"/>
      <c r="F283" s="1"/>
      <c r="G283" s="1"/>
      <c r="H283" s="1"/>
      <c r="I283" s="1"/>
      <c r="J283" s="1"/>
      <c r="K283" s="1"/>
      <c r="L283" s="1"/>
      <c r="M283" s="1"/>
      <c r="O283" s="16"/>
      <c r="P283" s="16"/>
      <c r="Q283" s="16"/>
      <c r="R283" s="16"/>
      <c r="S283" s="16"/>
      <c r="T283" s="16"/>
      <c r="U283" s="16"/>
      <c r="V283" s="16"/>
      <c r="W283" s="16"/>
      <c r="X283" s="16"/>
      <c r="Y283" s="16"/>
      <c r="Z283" s="16"/>
      <c r="AA283" s="16"/>
      <c r="AB283" s="16"/>
      <c r="AC283" s="16"/>
      <c r="AD283" s="16"/>
      <c r="AE283" s="16"/>
      <c r="AF283" s="16"/>
      <c r="AG283" s="16"/>
      <c r="AH283" s="16"/>
      <c r="AI283" s="16"/>
      <c r="AJ283" s="16"/>
      <c r="AK283" s="16"/>
      <c r="AL283" s="16"/>
      <c r="AM283" s="16"/>
      <c r="AN283" s="16"/>
      <c r="AO283" s="16"/>
    </row>
    <row r="284" spans="2:41" ht="18.75" x14ac:dyDescent="0.3">
      <c r="B284" s="1"/>
      <c r="C284" s="1"/>
      <c r="D284" s="1"/>
      <c r="E284" s="1"/>
      <c r="F284" s="1"/>
      <c r="G284" s="1"/>
      <c r="H284" s="1"/>
      <c r="I284" s="1"/>
      <c r="J284" s="1"/>
      <c r="K284" s="1"/>
      <c r="L284" s="1"/>
      <c r="M284" s="1"/>
      <c r="O284" s="16"/>
      <c r="P284" s="16"/>
      <c r="Q284" s="16"/>
      <c r="R284" s="16"/>
      <c r="S284" s="16"/>
      <c r="T284" s="16"/>
      <c r="U284" s="16"/>
      <c r="V284" s="16"/>
      <c r="W284" s="16"/>
      <c r="X284" s="16"/>
      <c r="Y284" s="16"/>
      <c r="Z284" s="16"/>
      <c r="AA284" s="16"/>
      <c r="AB284" s="16"/>
      <c r="AC284" s="16"/>
      <c r="AD284" s="16"/>
      <c r="AE284" s="16"/>
      <c r="AF284" s="16"/>
      <c r="AG284" s="16"/>
      <c r="AH284" s="16"/>
      <c r="AI284" s="16"/>
      <c r="AJ284" s="16"/>
      <c r="AK284" s="16"/>
      <c r="AL284" s="16"/>
      <c r="AM284" s="16"/>
      <c r="AN284" s="16"/>
      <c r="AO284" s="16"/>
    </row>
    <row r="285" spans="2:41" ht="18.75" x14ac:dyDescent="0.3">
      <c r="B285" s="1"/>
      <c r="C285" s="1"/>
      <c r="D285" s="1"/>
      <c r="E285" s="1"/>
      <c r="F285" s="1"/>
      <c r="G285" s="1"/>
      <c r="H285" s="1"/>
      <c r="I285" s="1"/>
      <c r="J285" s="1"/>
      <c r="K285" s="1"/>
      <c r="L285" s="1"/>
      <c r="M285" s="1"/>
      <c r="O285" s="16"/>
      <c r="P285" s="16"/>
      <c r="Q285" s="16"/>
      <c r="R285" s="16"/>
      <c r="S285" s="16"/>
      <c r="T285" s="16"/>
      <c r="U285" s="16"/>
      <c r="V285" s="16"/>
      <c r="W285" s="16"/>
      <c r="X285" s="16"/>
      <c r="Y285" s="16"/>
      <c r="Z285" s="16"/>
      <c r="AA285" s="16"/>
      <c r="AB285" s="16"/>
      <c r="AC285" s="16"/>
      <c r="AD285" s="16"/>
      <c r="AE285" s="16"/>
      <c r="AF285" s="16"/>
      <c r="AG285" s="16"/>
      <c r="AH285" s="16"/>
      <c r="AI285" s="16"/>
      <c r="AJ285" s="16"/>
      <c r="AK285" s="16"/>
      <c r="AL285" s="16"/>
      <c r="AM285" s="16"/>
      <c r="AN285" s="16"/>
      <c r="AO285" s="16"/>
    </row>
    <row r="286" spans="2:41" ht="18.75" x14ac:dyDescent="0.3">
      <c r="B286" s="1"/>
      <c r="C286" s="1"/>
      <c r="D286" s="1"/>
      <c r="E286" s="1"/>
      <c r="F286" s="1"/>
      <c r="G286" s="1"/>
      <c r="H286" s="1"/>
      <c r="I286" s="1"/>
      <c r="J286" s="1"/>
      <c r="K286" s="1"/>
      <c r="L286" s="1"/>
      <c r="M286" s="1"/>
      <c r="O286" s="16"/>
      <c r="P286" s="16"/>
      <c r="Q286" s="16"/>
      <c r="R286" s="16"/>
      <c r="S286" s="16"/>
      <c r="T286" s="16"/>
      <c r="U286" s="16"/>
      <c r="V286" s="16"/>
      <c r="W286" s="16"/>
      <c r="X286" s="16"/>
      <c r="Y286" s="16"/>
      <c r="Z286" s="16"/>
      <c r="AA286" s="16"/>
      <c r="AB286" s="16"/>
      <c r="AC286" s="16"/>
      <c r="AD286" s="16"/>
      <c r="AE286" s="16"/>
      <c r="AF286" s="16"/>
      <c r="AG286" s="16"/>
      <c r="AH286" s="16"/>
      <c r="AI286" s="16"/>
      <c r="AJ286" s="16"/>
      <c r="AK286" s="16"/>
      <c r="AL286" s="16"/>
      <c r="AM286" s="16"/>
      <c r="AN286" s="16"/>
      <c r="AO286" s="16"/>
    </row>
    <row r="287" spans="2:41" ht="18.75" x14ac:dyDescent="0.3">
      <c r="B287" s="1"/>
      <c r="C287" s="1"/>
      <c r="D287" s="1"/>
      <c r="E287" s="1"/>
      <c r="F287" s="1"/>
      <c r="G287" s="1"/>
      <c r="H287" s="1"/>
      <c r="I287" s="1"/>
      <c r="J287" s="1"/>
      <c r="K287" s="1"/>
      <c r="L287" s="1"/>
      <c r="M287" s="1"/>
      <c r="O287" s="16"/>
      <c r="P287" s="16"/>
      <c r="Q287" s="16"/>
      <c r="R287" s="16"/>
      <c r="S287" s="16"/>
      <c r="T287" s="16"/>
      <c r="U287" s="16"/>
      <c r="V287" s="16"/>
      <c r="W287" s="16"/>
      <c r="X287" s="16"/>
      <c r="Y287" s="16"/>
      <c r="Z287" s="16"/>
      <c r="AA287" s="16"/>
      <c r="AB287" s="16"/>
      <c r="AC287" s="16"/>
      <c r="AD287" s="16"/>
      <c r="AE287" s="16"/>
      <c r="AF287" s="16"/>
      <c r="AG287" s="16"/>
      <c r="AH287" s="16"/>
      <c r="AI287" s="16"/>
      <c r="AJ287" s="16"/>
      <c r="AK287" s="16"/>
      <c r="AL287" s="16"/>
      <c r="AM287" s="16"/>
      <c r="AN287" s="16"/>
      <c r="AO287" s="16"/>
    </row>
    <row r="288" spans="2:41" ht="18.75" x14ac:dyDescent="0.3">
      <c r="B288" s="1"/>
      <c r="C288" s="1"/>
      <c r="D288" s="1"/>
      <c r="E288" s="1"/>
      <c r="F288" s="1"/>
      <c r="G288" s="1"/>
      <c r="H288" s="1"/>
      <c r="I288" s="1"/>
      <c r="J288" s="1"/>
      <c r="K288" s="1"/>
      <c r="L288" s="1"/>
      <c r="M288" s="1"/>
      <c r="O288" s="16"/>
      <c r="P288" s="16"/>
      <c r="Q288" s="16"/>
      <c r="R288" s="16"/>
      <c r="S288" s="16"/>
      <c r="T288" s="16"/>
      <c r="U288" s="16"/>
      <c r="V288" s="16"/>
      <c r="W288" s="16"/>
      <c r="X288" s="16"/>
      <c r="Y288" s="16"/>
      <c r="Z288" s="16"/>
      <c r="AA288" s="16"/>
      <c r="AB288" s="16"/>
      <c r="AC288" s="16"/>
      <c r="AD288" s="16"/>
      <c r="AE288" s="16"/>
      <c r="AF288" s="16"/>
      <c r="AG288" s="16"/>
      <c r="AH288" s="16"/>
      <c r="AI288" s="16"/>
      <c r="AJ288" s="16"/>
      <c r="AK288" s="16"/>
      <c r="AL288" s="16"/>
      <c r="AM288" s="16"/>
      <c r="AN288" s="16"/>
      <c r="AO288" s="16"/>
    </row>
    <row r="289" spans="2:41" ht="18.75" x14ac:dyDescent="0.3">
      <c r="B289" s="1"/>
      <c r="C289" s="1"/>
      <c r="D289" s="1"/>
      <c r="E289" s="1"/>
      <c r="F289" s="1"/>
      <c r="G289" s="1"/>
      <c r="H289" s="1"/>
      <c r="I289" s="1"/>
      <c r="J289" s="1"/>
      <c r="K289" s="1"/>
      <c r="L289" s="1"/>
      <c r="M289" s="1"/>
      <c r="O289" s="16"/>
      <c r="P289" s="16"/>
      <c r="Q289" s="16"/>
      <c r="R289" s="16"/>
      <c r="S289" s="16"/>
      <c r="T289" s="16"/>
      <c r="U289" s="16"/>
      <c r="V289" s="16"/>
      <c r="W289" s="16"/>
      <c r="X289" s="16"/>
      <c r="Y289" s="16"/>
      <c r="Z289" s="16"/>
      <c r="AA289" s="16"/>
      <c r="AB289" s="16"/>
      <c r="AC289" s="16"/>
      <c r="AD289" s="16"/>
      <c r="AE289" s="16"/>
      <c r="AF289" s="16"/>
      <c r="AG289" s="16"/>
      <c r="AH289" s="16"/>
      <c r="AI289" s="16"/>
      <c r="AJ289" s="16"/>
      <c r="AK289" s="16"/>
      <c r="AL289" s="16"/>
      <c r="AM289" s="16"/>
      <c r="AN289" s="16"/>
      <c r="AO289" s="16"/>
    </row>
    <row r="290" spans="2:41" ht="18.75" x14ac:dyDescent="0.3">
      <c r="B290" s="1"/>
      <c r="C290" s="1"/>
      <c r="D290" s="1"/>
      <c r="E290" s="1"/>
      <c r="F290" s="1"/>
      <c r="G290" s="1"/>
      <c r="H290" s="1"/>
      <c r="I290" s="1"/>
      <c r="J290" s="1"/>
      <c r="K290" s="1"/>
      <c r="L290" s="1"/>
      <c r="M290" s="1"/>
      <c r="O290" s="16"/>
      <c r="P290" s="16"/>
      <c r="Q290" s="16"/>
      <c r="R290" s="16"/>
      <c r="S290" s="16"/>
      <c r="T290" s="16"/>
      <c r="U290" s="16"/>
      <c r="V290" s="16"/>
      <c r="W290" s="16"/>
      <c r="X290" s="16"/>
      <c r="Y290" s="16"/>
      <c r="Z290" s="16"/>
      <c r="AA290" s="16"/>
      <c r="AB290" s="16"/>
      <c r="AC290" s="16"/>
      <c r="AD290" s="16"/>
      <c r="AE290" s="16"/>
      <c r="AF290" s="16"/>
      <c r="AG290" s="16"/>
      <c r="AH290" s="16"/>
      <c r="AI290" s="16"/>
      <c r="AJ290" s="16"/>
      <c r="AK290" s="16"/>
      <c r="AL290" s="16"/>
      <c r="AM290" s="16"/>
      <c r="AN290" s="16"/>
      <c r="AO290" s="16"/>
    </row>
    <row r="291" spans="2:41" ht="18.75" x14ac:dyDescent="0.3">
      <c r="B291" s="1"/>
      <c r="C291" s="1"/>
      <c r="D291" s="1"/>
      <c r="E291" s="1"/>
      <c r="F291" s="1"/>
      <c r="G291" s="1"/>
      <c r="H291" s="1"/>
      <c r="I291" s="1"/>
      <c r="J291" s="1"/>
      <c r="K291" s="1"/>
      <c r="L291" s="1"/>
      <c r="M291" s="1"/>
      <c r="O291" s="16"/>
      <c r="P291" s="16"/>
      <c r="Q291" s="16"/>
      <c r="R291" s="16"/>
      <c r="S291" s="16"/>
      <c r="T291" s="16"/>
      <c r="U291" s="16"/>
      <c r="V291" s="16"/>
      <c r="W291" s="16"/>
      <c r="X291" s="16"/>
      <c r="Y291" s="16"/>
      <c r="Z291" s="16"/>
      <c r="AA291" s="16"/>
      <c r="AB291" s="16"/>
      <c r="AC291" s="16"/>
      <c r="AD291" s="16"/>
      <c r="AE291" s="16"/>
      <c r="AF291" s="16"/>
      <c r="AG291" s="16"/>
      <c r="AH291" s="16"/>
      <c r="AI291" s="16"/>
      <c r="AJ291" s="16"/>
      <c r="AK291" s="16"/>
      <c r="AL291" s="16"/>
      <c r="AM291" s="16"/>
      <c r="AN291" s="16"/>
      <c r="AO291" s="16"/>
    </row>
    <row r="292" spans="2:41" ht="18.75" x14ac:dyDescent="0.3">
      <c r="B292" s="1"/>
      <c r="C292" s="1"/>
      <c r="D292" s="1"/>
      <c r="E292" s="1"/>
      <c r="F292" s="1"/>
      <c r="G292" s="1"/>
      <c r="H292" s="1"/>
      <c r="I292" s="1"/>
      <c r="J292" s="1"/>
      <c r="K292" s="1"/>
      <c r="L292" s="1"/>
      <c r="M292" s="1"/>
      <c r="O292" s="16"/>
      <c r="P292" s="16"/>
      <c r="Q292" s="16"/>
      <c r="R292" s="16"/>
      <c r="S292" s="16"/>
      <c r="T292" s="16"/>
      <c r="U292" s="16"/>
      <c r="V292" s="16"/>
      <c r="W292" s="16"/>
      <c r="X292" s="16"/>
      <c r="Y292" s="16"/>
      <c r="Z292" s="16"/>
      <c r="AA292" s="16"/>
      <c r="AB292" s="16"/>
      <c r="AC292" s="16"/>
      <c r="AD292" s="16"/>
      <c r="AE292" s="16"/>
      <c r="AF292" s="16"/>
      <c r="AG292" s="16"/>
      <c r="AH292" s="16"/>
      <c r="AI292" s="16"/>
      <c r="AJ292" s="16"/>
      <c r="AK292" s="16"/>
      <c r="AL292" s="16"/>
      <c r="AM292" s="16"/>
      <c r="AN292" s="16"/>
      <c r="AO292" s="16"/>
    </row>
    <row r="293" spans="2:41" ht="18.75" x14ac:dyDescent="0.3">
      <c r="B293" s="1"/>
      <c r="C293" s="1"/>
      <c r="D293" s="1"/>
      <c r="E293" s="1"/>
      <c r="F293" s="1"/>
      <c r="G293" s="1"/>
      <c r="H293" s="1"/>
      <c r="I293" s="1"/>
      <c r="J293" s="1"/>
      <c r="K293" s="1"/>
      <c r="L293" s="1"/>
      <c r="M293" s="1"/>
      <c r="O293" s="16"/>
      <c r="P293" s="16"/>
      <c r="Q293" s="16"/>
      <c r="R293" s="16"/>
      <c r="S293" s="16"/>
      <c r="T293" s="16"/>
      <c r="U293" s="16"/>
      <c r="V293" s="16"/>
      <c r="W293" s="16"/>
      <c r="X293" s="16"/>
      <c r="Y293" s="16"/>
      <c r="Z293" s="16"/>
      <c r="AA293" s="16"/>
      <c r="AB293" s="16"/>
      <c r="AC293" s="16"/>
      <c r="AD293" s="16"/>
      <c r="AE293" s="16"/>
      <c r="AF293" s="16"/>
      <c r="AG293" s="16"/>
      <c r="AH293" s="16"/>
      <c r="AI293" s="16"/>
      <c r="AJ293" s="16"/>
      <c r="AK293" s="16"/>
      <c r="AL293" s="16"/>
      <c r="AM293" s="16"/>
      <c r="AN293" s="16"/>
      <c r="AO293" s="16"/>
    </row>
    <row r="294" spans="2:41" ht="18.75" x14ac:dyDescent="0.3">
      <c r="B294" s="1"/>
      <c r="C294" s="1"/>
      <c r="D294" s="1"/>
      <c r="E294" s="1"/>
      <c r="F294" s="1"/>
      <c r="G294" s="1"/>
      <c r="H294" s="1"/>
      <c r="I294" s="1"/>
      <c r="J294" s="1"/>
      <c r="K294" s="1"/>
      <c r="L294" s="1"/>
      <c r="M294" s="1"/>
      <c r="O294" s="16"/>
      <c r="P294" s="16"/>
      <c r="Q294" s="16"/>
      <c r="R294" s="16"/>
      <c r="S294" s="16"/>
      <c r="T294" s="16"/>
      <c r="U294" s="16"/>
      <c r="V294" s="16"/>
      <c r="W294" s="16"/>
      <c r="X294" s="16"/>
      <c r="Y294" s="16"/>
      <c r="Z294" s="16"/>
      <c r="AA294" s="16"/>
      <c r="AB294" s="16"/>
      <c r="AC294" s="16"/>
      <c r="AD294" s="16"/>
      <c r="AE294" s="16"/>
      <c r="AF294" s="16"/>
      <c r="AG294" s="16"/>
      <c r="AH294" s="16"/>
      <c r="AI294" s="16"/>
      <c r="AJ294" s="16"/>
      <c r="AK294" s="16"/>
      <c r="AL294" s="16"/>
      <c r="AM294" s="16"/>
      <c r="AN294" s="16"/>
      <c r="AO294" s="16"/>
    </row>
    <row r="295" spans="2:41" ht="18.75" x14ac:dyDescent="0.3">
      <c r="B295" s="1"/>
      <c r="C295" s="1"/>
      <c r="D295" s="1"/>
      <c r="E295" s="1"/>
      <c r="F295" s="1"/>
      <c r="G295" s="1"/>
      <c r="H295" s="1"/>
      <c r="I295" s="1"/>
      <c r="J295" s="1"/>
      <c r="K295" s="1"/>
      <c r="L295" s="1"/>
      <c r="M295" s="1"/>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row>
    <row r="296" spans="2:41" ht="18.75" x14ac:dyDescent="0.3">
      <c r="B296" s="1"/>
      <c r="C296" s="1"/>
      <c r="D296" s="1"/>
      <c r="E296" s="1"/>
      <c r="F296" s="1"/>
      <c r="G296" s="1"/>
      <c r="H296" s="1"/>
      <c r="I296" s="1"/>
      <c r="J296" s="1"/>
      <c r="K296" s="1"/>
      <c r="L296" s="1"/>
      <c r="M296" s="1"/>
      <c r="O296" s="16"/>
      <c r="P296" s="16"/>
      <c r="Q296" s="16"/>
      <c r="R296" s="16"/>
      <c r="S296" s="16"/>
      <c r="T296" s="16"/>
      <c r="U296" s="16"/>
      <c r="V296" s="16"/>
      <c r="W296" s="16"/>
      <c r="X296" s="16"/>
      <c r="Y296" s="16"/>
      <c r="Z296" s="16"/>
      <c r="AA296" s="16"/>
      <c r="AB296" s="16"/>
      <c r="AC296" s="16"/>
      <c r="AD296" s="16"/>
      <c r="AE296" s="16"/>
      <c r="AF296" s="16"/>
      <c r="AG296" s="16"/>
      <c r="AH296" s="16"/>
      <c r="AI296" s="16"/>
      <c r="AJ296" s="16"/>
      <c r="AK296" s="16"/>
      <c r="AL296" s="16"/>
      <c r="AM296" s="16"/>
      <c r="AN296" s="16"/>
      <c r="AO296" s="16"/>
    </row>
    <row r="297" spans="2:41" ht="18.75" x14ac:dyDescent="0.3">
      <c r="B297" s="1"/>
      <c r="C297" s="1"/>
      <c r="D297" s="1"/>
      <c r="E297" s="1"/>
      <c r="F297" s="1"/>
      <c r="G297" s="1"/>
      <c r="H297" s="1"/>
      <c r="I297" s="1"/>
      <c r="J297" s="1"/>
      <c r="K297" s="1"/>
      <c r="L297" s="1"/>
      <c r="M297" s="1"/>
      <c r="O297" s="16"/>
      <c r="P297" s="16"/>
      <c r="Q297" s="16"/>
      <c r="R297" s="16"/>
      <c r="S297" s="16"/>
      <c r="T297" s="16"/>
      <c r="U297" s="16"/>
      <c r="V297" s="16"/>
      <c r="W297" s="16"/>
      <c r="X297" s="16"/>
      <c r="Y297" s="16"/>
      <c r="Z297" s="16"/>
      <c r="AA297" s="16"/>
      <c r="AB297" s="16"/>
      <c r="AC297" s="16"/>
      <c r="AD297" s="16"/>
      <c r="AE297" s="16"/>
      <c r="AF297" s="16"/>
      <c r="AG297" s="16"/>
      <c r="AH297" s="16"/>
      <c r="AI297" s="16"/>
      <c r="AJ297" s="16"/>
      <c r="AK297" s="16"/>
      <c r="AL297" s="16"/>
      <c r="AM297" s="16"/>
      <c r="AN297" s="16"/>
      <c r="AO297" s="16"/>
    </row>
    <row r="298" spans="2:41" ht="18.75" x14ac:dyDescent="0.3">
      <c r="B298" s="1"/>
      <c r="C298" s="1"/>
      <c r="D298" s="1"/>
      <c r="E298" s="1"/>
      <c r="F298" s="1"/>
      <c r="G298" s="1"/>
      <c r="H298" s="1"/>
      <c r="I298" s="1"/>
      <c r="J298" s="1"/>
      <c r="K298" s="1"/>
      <c r="L298" s="1"/>
      <c r="M298" s="1"/>
      <c r="O298" s="16"/>
      <c r="P298" s="16"/>
      <c r="Q298" s="16"/>
      <c r="R298" s="16"/>
      <c r="S298" s="16"/>
      <c r="T298" s="16"/>
      <c r="U298" s="16"/>
      <c r="V298" s="16"/>
      <c r="W298" s="16"/>
      <c r="X298" s="16"/>
      <c r="Y298" s="16"/>
      <c r="Z298" s="16"/>
      <c r="AA298" s="16"/>
      <c r="AB298" s="16"/>
      <c r="AC298" s="16"/>
      <c r="AD298" s="16"/>
      <c r="AE298" s="16"/>
      <c r="AF298" s="16"/>
      <c r="AG298" s="16"/>
      <c r="AH298" s="16"/>
      <c r="AI298" s="16"/>
      <c r="AJ298" s="16"/>
      <c r="AK298" s="16"/>
      <c r="AL298" s="16"/>
      <c r="AM298" s="16"/>
      <c r="AN298" s="16"/>
      <c r="AO298" s="16"/>
    </row>
    <row r="299" spans="2:41" ht="18.75" x14ac:dyDescent="0.3">
      <c r="B299" s="1"/>
      <c r="C299" s="1"/>
      <c r="D299" s="1"/>
      <c r="E299" s="1"/>
      <c r="F299" s="1"/>
      <c r="G299" s="1"/>
      <c r="H299" s="1"/>
      <c r="I299" s="1"/>
      <c r="J299" s="1"/>
      <c r="K299" s="1"/>
      <c r="L299" s="1"/>
      <c r="M299" s="1"/>
      <c r="O299" s="16"/>
      <c r="P299" s="16"/>
      <c r="Q299" s="16"/>
      <c r="R299" s="16"/>
      <c r="S299" s="16"/>
      <c r="T299" s="16"/>
      <c r="U299" s="16"/>
      <c r="V299" s="16"/>
      <c r="W299" s="16"/>
      <c r="X299" s="16"/>
      <c r="Y299" s="16"/>
      <c r="Z299" s="16"/>
      <c r="AA299" s="16"/>
      <c r="AB299" s="16"/>
      <c r="AC299" s="16"/>
      <c r="AD299" s="16"/>
      <c r="AE299" s="16"/>
      <c r="AF299" s="16"/>
      <c r="AG299" s="16"/>
      <c r="AH299" s="16"/>
      <c r="AI299" s="16"/>
      <c r="AJ299" s="16"/>
      <c r="AK299" s="16"/>
      <c r="AL299" s="16"/>
      <c r="AM299" s="16"/>
      <c r="AN299" s="16"/>
      <c r="AO299" s="16"/>
    </row>
    <row r="300" spans="2:41" ht="18.75" x14ac:dyDescent="0.3">
      <c r="B300" s="1"/>
      <c r="C300" s="1"/>
      <c r="D300" s="1"/>
      <c r="E300" s="1"/>
      <c r="F300" s="1"/>
      <c r="G300" s="1"/>
      <c r="H300" s="1"/>
      <c r="I300" s="1"/>
      <c r="J300" s="1"/>
      <c r="K300" s="1"/>
      <c r="L300" s="1"/>
      <c r="M300" s="1"/>
      <c r="O300" s="16"/>
      <c r="P300" s="16"/>
      <c r="Q300" s="16"/>
      <c r="R300" s="16"/>
      <c r="S300" s="16"/>
      <c r="T300" s="16"/>
      <c r="U300" s="16"/>
      <c r="V300" s="16"/>
      <c r="W300" s="16"/>
      <c r="X300" s="16"/>
      <c r="Y300" s="16"/>
      <c r="Z300" s="16"/>
      <c r="AA300" s="16"/>
      <c r="AB300" s="16"/>
      <c r="AC300" s="16"/>
      <c r="AD300" s="16"/>
      <c r="AE300" s="16"/>
      <c r="AF300" s="16"/>
      <c r="AG300" s="16"/>
      <c r="AH300" s="16"/>
      <c r="AI300" s="16"/>
      <c r="AJ300" s="16"/>
      <c r="AK300" s="16"/>
      <c r="AL300" s="16"/>
      <c r="AM300" s="16"/>
      <c r="AN300" s="16"/>
      <c r="AO300" s="16"/>
    </row>
    <row r="301" spans="2:41" ht="18.75" x14ac:dyDescent="0.3">
      <c r="B301" s="1"/>
      <c r="C301" s="1"/>
      <c r="D301" s="1"/>
      <c r="E301" s="1"/>
      <c r="F301" s="1"/>
      <c r="G301" s="1"/>
      <c r="H301" s="1"/>
      <c r="I301" s="1"/>
      <c r="J301" s="1"/>
      <c r="K301" s="1"/>
      <c r="L301" s="1"/>
      <c r="M301" s="1"/>
      <c r="O301" s="16"/>
      <c r="P301" s="16"/>
      <c r="Q301" s="16"/>
      <c r="R301" s="16"/>
      <c r="S301" s="16"/>
      <c r="T301" s="16"/>
      <c r="U301" s="16"/>
      <c r="V301" s="16"/>
      <c r="W301" s="16"/>
      <c r="X301" s="16"/>
      <c r="Y301" s="16"/>
      <c r="Z301" s="16"/>
      <c r="AA301" s="16"/>
      <c r="AB301" s="16"/>
      <c r="AC301" s="16"/>
      <c r="AD301" s="16"/>
      <c r="AE301" s="16"/>
      <c r="AF301" s="16"/>
      <c r="AG301" s="16"/>
      <c r="AH301" s="16"/>
      <c r="AI301" s="16"/>
      <c r="AJ301" s="16"/>
      <c r="AK301" s="16"/>
      <c r="AL301" s="16"/>
      <c r="AM301" s="16"/>
      <c r="AN301" s="16"/>
      <c r="AO301" s="16"/>
    </row>
    <row r="302" spans="2:41" ht="18.75" x14ac:dyDescent="0.3">
      <c r="B302" s="1"/>
      <c r="C302" s="1"/>
      <c r="D302" s="1"/>
      <c r="E302" s="1"/>
      <c r="F302" s="1"/>
      <c r="G302" s="1"/>
      <c r="H302" s="1"/>
      <c r="I302" s="1"/>
      <c r="J302" s="1"/>
      <c r="K302" s="1"/>
      <c r="L302" s="1"/>
      <c r="M302" s="1"/>
      <c r="O302" s="16"/>
      <c r="P302" s="16"/>
      <c r="Q302" s="16"/>
      <c r="R302" s="16"/>
      <c r="S302" s="16"/>
      <c r="T302" s="16"/>
      <c r="U302" s="16"/>
      <c r="V302" s="16"/>
      <c r="W302" s="16"/>
      <c r="X302" s="16"/>
      <c r="Y302" s="16"/>
      <c r="Z302" s="16"/>
      <c r="AA302" s="16"/>
      <c r="AB302" s="16"/>
      <c r="AC302" s="16"/>
      <c r="AD302" s="16"/>
      <c r="AE302" s="16"/>
      <c r="AF302" s="16"/>
      <c r="AG302" s="16"/>
      <c r="AH302" s="16"/>
      <c r="AI302" s="16"/>
      <c r="AJ302" s="16"/>
      <c r="AK302" s="16"/>
      <c r="AL302" s="16"/>
      <c r="AM302" s="16"/>
      <c r="AN302" s="16"/>
      <c r="AO302" s="16"/>
    </row>
    <row r="303" spans="2:41" ht="18.75" x14ac:dyDescent="0.3">
      <c r="B303" s="1"/>
      <c r="C303" s="1"/>
      <c r="D303" s="1"/>
      <c r="E303" s="1"/>
      <c r="F303" s="1"/>
      <c r="G303" s="1"/>
      <c r="H303" s="1"/>
      <c r="I303" s="1"/>
      <c r="J303" s="1"/>
      <c r="K303" s="1"/>
      <c r="L303" s="1"/>
      <c r="M303" s="1"/>
      <c r="O303" s="16"/>
      <c r="P303" s="16"/>
      <c r="Q303" s="16"/>
      <c r="R303" s="16"/>
      <c r="S303" s="16"/>
      <c r="T303" s="16"/>
      <c r="U303" s="16"/>
      <c r="V303" s="16"/>
      <c r="W303" s="16"/>
      <c r="X303" s="16"/>
      <c r="Y303" s="16"/>
      <c r="Z303" s="16"/>
      <c r="AA303" s="16"/>
      <c r="AB303" s="16"/>
      <c r="AC303" s="16"/>
      <c r="AD303" s="16"/>
      <c r="AE303" s="16"/>
      <c r="AF303" s="16"/>
      <c r="AG303" s="16"/>
      <c r="AH303" s="16"/>
      <c r="AI303" s="16"/>
      <c r="AJ303" s="16"/>
      <c r="AK303" s="16"/>
      <c r="AL303" s="16"/>
      <c r="AM303" s="16"/>
      <c r="AN303" s="16"/>
      <c r="AO303" s="16"/>
    </row>
    <row r="304" spans="2:41" ht="18.75" x14ac:dyDescent="0.3">
      <c r="B304" s="1"/>
      <c r="C304" s="1"/>
      <c r="D304" s="1"/>
      <c r="E304" s="1"/>
      <c r="F304" s="1"/>
      <c r="G304" s="1"/>
      <c r="H304" s="1"/>
      <c r="I304" s="1"/>
      <c r="J304" s="1"/>
      <c r="K304" s="1"/>
      <c r="L304" s="1"/>
      <c r="M304" s="1"/>
      <c r="O304" s="16"/>
      <c r="P304" s="16"/>
      <c r="Q304" s="16"/>
      <c r="R304" s="16"/>
      <c r="S304" s="16"/>
      <c r="T304" s="16"/>
      <c r="U304" s="16"/>
      <c r="V304" s="16"/>
      <c r="W304" s="16"/>
      <c r="X304" s="16"/>
      <c r="Y304" s="16"/>
      <c r="Z304" s="16"/>
      <c r="AA304" s="16"/>
      <c r="AB304" s="16"/>
      <c r="AC304" s="16"/>
      <c r="AD304" s="16"/>
      <c r="AE304" s="16"/>
      <c r="AF304" s="16"/>
      <c r="AG304" s="16"/>
      <c r="AH304" s="16"/>
      <c r="AI304" s="16"/>
      <c r="AJ304" s="16"/>
      <c r="AK304" s="16"/>
      <c r="AL304" s="16"/>
      <c r="AM304" s="16"/>
      <c r="AN304" s="16"/>
      <c r="AO304" s="16"/>
    </row>
    <row r="305" spans="2:41" ht="18.75" x14ac:dyDescent="0.3">
      <c r="B305" s="1"/>
      <c r="C305" s="1"/>
      <c r="D305" s="1"/>
      <c r="E305" s="1"/>
      <c r="F305" s="1"/>
      <c r="G305" s="1"/>
      <c r="H305" s="1"/>
      <c r="I305" s="1"/>
      <c r="J305" s="1"/>
      <c r="K305" s="1"/>
      <c r="L305" s="1"/>
      <c r="M305" s="1"/>
      <c r="O305" s="16"/>
      <c r="P305" s="16"/>
      <c r="Q305" s="16"/>
      <c r="R305" s="16"/>
      <c r="S305" s="16"/>
      <c r="T305" s="16"/>
      <c r="U305" s="16"/>
      <c r="V305" s="16"/>
      <c r="W305" s="16"/>
      <c r="X305" s="16"/>
      <c r="Y305" s="16"/>
      <c r="Z305" s="16"/>
      <c r="AA305" s="16"/>
      <c r="AB305" s="16"/>
      <c r="AC305" s="16"/>
      <c r="AD305" s="16"/>
      <c r="AE305" s="16"/>
      <c r="AF305" s="16"/>
      <c r="AG305" s="16"/>
      <c r="AH305" s="16"/>
      <c r="AI305" s="16"/>
      <c r="AJ305" s="16"/>
      <c r="AK305" s="16"/>
      <c r="AL305" s="16"/>
      <c r="AM305" s="16"/>
      <c r="AN305" s="16"/>
      <c r="AO305" s="16"/>
    </row>
    <row r="306" spans="2:41" ht="18.75" x14ac:dyDescent="0.3">
      <c r="B306" s="1"/>
      <c r="C306" s="1"/>
      <c r="D306" s="1"/>
      <c r="E306" s="1"/>
      <c r="F306" s="1"/>
      <c r="G306" s="1"/>
      <c r="H306" s="1"/>
      <c r="I306" s="1"/>
      <c r="J306" s="1"/>
      <c r="K306" s="1"/>
      <c r="L306" s="1"/>
      <c r="M306" s="1"/>
      <c r="O306" s="16"/>
      <c r="P306" s="16"/>
      <c r="Q306" s="16"/>
      <c r="R306" s="16"/>
      <c r="S306" s="16"/>
      <c r="T306" s="16"/>
      <c r="U306" s="16"/>
      <c r="V306" s="16"/>
      <c r="W306" s="16"/>
      <c r="X306" s="16"/>
      <c r="Y306" s="16"/>
      <c r="Z306" s="16"/>
      <c r="AA306" s="16"/>
      <c r="AB306" s="16"/>
      <c r="AC306" s="16"/>
      <c r="AD306" s="16"/>
      <c r="AE306" s="16"/>
      <c r="AF306" s="16"/>
      <c r="AG306" s="16"/>
      <c r="AH306" s="16"/>
      <c r="AI306" s="16"/>
      <c r="AJ306" s="16"/>
      <c r="AK306" s="16"/>
      <c r="AL306" s="16"/>
      <c r="AM306" s="16"/>
      <c r="AN306" s="16"/>
      <c r="AO306" s="16"/>
    </row>
    <row r="307" spans="2:41" ht="18.75" x14ac:dyDescent="0.3">
      <c r="B307" s="1"/>
      <c r="C307" s="1"/>
      <c r="D307" s="1"/>
      <c r="E307" s="1"/>
      <c r="F307" s="1"/>
      <c r="G307" s="1"/>
      <c r="H307" s="1"/>
      <c r="I307" s="1"/>
      <c r="J307" s="1"/>
      <c r="K307" s="1"/>
      <c r="L307" s="1"/>
      <c r="M307" s="1"/>
      <c r="O307" s="16"/>
      <c r="P307" s="16"/>
      <c r="Q307" s="16"/>
      <c r="R307" s="16"/>
      <c r="S307" s="16"/>
      <c r="T307" s="16"/>
      <c r="U307" s="16"/>
      <c r="V307" s="16"/>
      <c r="W307" s="16"/>
      <c r="X307" s="16"/>
      <c r="Y307" s="16"/>
      <c r="Z307" s="16"/>
      <c r="AA307" s="16"/>
      <c r="AB307" s="16"/>
      <c r="AC307" s="16"/>
      <c r="AD307" s="16"/>
      <c r="AE307" s="16"/>
      <c r="AF307" s="16"/>
      <c r="AG307" s="16"/>
      <c r="AH307" s="16"/>
      <c r="AI307" s="16"/>
      <c r="AJ307" s="16"/>
      <c r="AK307" s="16"/>
      <c r="AL307" s="16"/>
      <c r="AM307" s="16"/>
      <c r="AN307" s="16"/>
      <c r="AO307" s="16"/>
    </row>
    <row r="308" spans="2:41" ht="18.75" x14ac:dyDescent="0.3">
      <c r="B308" s="1"/>
      <c r="C308" s="1"/>
      <c r="D308" s="1"/>
      <c r="E308" s="1"/>
      <c r="F308" s="1"/>
      <c r="G308" s="1"/>
      <c r="H308" s="1"/>
      <c r="I308" s="1"/>
      <c r="J308" s="1"/>
      <c r="K308" s="1"/>
      <c r="L308" s="1"/>
      <c r="M308" s="1"/>
      <c r="O308" s="16"/>
      <c r="P308" s="16"/>
      <c r="Q308" s="16"/>
      <c r="R308" s="16"/>
      <c r="S308" s="16"/>
      <c r="T308" s="16"/>
      <c r="U308" s="16"/>
      <c r="V308" s="16"/>
      <c r="W308" s="16"/>
      <c r="X308" s="16"/>
      <c r="Y308" s="16"/>
      <c r="Z308" s="16"/>
      <c r="AA308" s="16"/>
      <c r="AB308" s="16"/>
      <c r="AC308" s="16"/>
      <c r="AD308" s="16"/>
      <c r="AE308" s="16"/>
      <c r="AF308" s="16"/>
      <c r="AG308" s="16"/>
      <c r="AH308" s="16"/>
      <c r="AI308" s="16"/>
      <c r="AJ308" s="16"/>
      <c r="AK308" s="16"/>
      <c r="AL308" s="16"/>
      <c r="AM308" s="16"/>
      <c r="AN308" s="16"/>
      <c r="AO308" s="16"/>
    </row>
    <row r="309" spans="2:41" ht="18.75" x14ac:dyDescent="0.3">
      <c r="B309" s="1"/>
      <c r="C309" s="1"/>
      <c r="D309" s="1"/>
      <c r="E309" s="1"/>
      <c r="F309" s="1"/>
      <c r="G309" s="1"/>
      <c r="H309" s="1"/>
      <c r="I309" s="1"/>
      <c r="J309" s="1"/>
      <c r="K309" s="1"/>
      <c r="L309" s="1"/>
      <c r="M309" s="1"/>
      <c r="O309" s="16"/>
      <c r="P309" s="16"/>
      <c r="Q309" s="16"/>
      <c r="R309" s="16"/>
      <c r="S309" s="16"/>
      <c r="T309" s="16"/>
      <c r="U309" s="16"/>
      <c r="V309" s="16"/>
      <c r="W309" s="16"/>
      <c r="X309" s="16"/>
      <c r="Y309" s="16"/>
      <c r="Z309" s="16"/>
      <c r="AA309" s="16"/>
      <c r="AB309" s="16"/>
      <c r="AC309" s="16"/>
      <c r="AD309" s="16"/>
      <c r="AE309" s="16"/>
      <c r="AF309" s="16"/>
      <c r="AG309" s="16"/>
      <c r="AH309" s="16"/>
      <c r="AI309" s="16"/>
      <c r="AJ309" s="16"/>
      <c r="AK309" s="16"/>
      <c r="AL309" s="16"/>
      <c r="AM309" s="16"/>
      <c r="AN309" s="16"/>
      <c r="AO309" s="16"/>
    </row>
    <row r="310" spans="2:41" ht="18.75" x14ac:dyDescent="0.3">
      <c r="B310" s="1"/>
      <c r="C310" s="1"/>
      <c r="D310" s="1"/>
      <c r="E310" s="1"/>
      <c r="F310" s="1"/>
      <c r="G310" s="1"/>
      <c r="H310" s="1"/>
      <c r="I310" s="1"/>
      <c r="J310" s="1"/>
      <c r="K310" s="1"/>
      <c r="L310" s="1"/>
      <c r="M310" s="1"/>
      <c r="O310" s="16"/>
      <c r="P310" s="16"/>
      <c r="Q310" s="16"/>
      <c r="R310" s="16"/>
      <c r="S310" s="16"/>
      <c r="T310" s="16"/>
      <c r="U310" s="16"/>
      <c r="V310" s="16"/>
      <c r="W310" s="16"/>
      <c r="X310" s="16"/>
      <c r="Y310" s="16"/>
      <c r="Z310" s="16"/>
      <c r="AA310" s="16"/>
      <c r="AB310" s="16"/>
      <c r="AC310" s="16"/>
      <c r="AD310" s="16"/>
      <c r="AE310" s="16"/>
      <c r="AF310" s="16"/>
      <c r="AG310" s="16"/>
      <c r="AH310" s="16"/>
      <c r="AI310" s="16"/>
      <c r="AJ310" s="16"/>
      <c r="AK310" s="16"/>
      <c r="AL310" s="16"/>
      <c r="AM310" s="16"/>
      <c r="AN310" s="16"/>
      <c r="AO310" s="16"/>
    </row>
    <row r="311" spans="2:41" ht="18.75" x14ac:dyDescent="0.3">
      <c r="B311" s="1"/>
      <c r="C311" s="1"/>
      <c r="D311" s="1"/>
      <c r="E311" s="1"/>
      <c r="F311" s="1"/>
      <c r="G311" s="1"/>
      <c r="H311" s="1"/>
      <c r="I311" s="1"/>
      <c r="J311" s="1"/>
      <c r="K311" s="1"/>
      <c r="L311" s="1"/>
      <c r="M311" s="1"/>
      <c r="O311" s="16"/>
      <c r="P311" s="16"/>
      <c r="Q311" s="16"/>
      <c r="R311" s="16"/>
      <c r="S311" s="16"/>
      <c r="T311" s="16"/>
      <c r="U311" s="16"/>
      <c r="V311" s="16"/>
      <c r="W311" s="16"/>
      <c r="X311" s="16"/>
      <c r="Y311" s="16"/>
      <c r="Z311" s="16"/>
      <c r="AA311" s="16"/>
      <c r="AB311" s="16"/>
      <c r="AC311" s="16"/>
      <c r="AD311" s="16"/>
      <c r="AE311" s="16"/>
      <c r="AF311" s="16"/>
      <c r="AG311" s="16"/>
      <c r="AH311" s="16"/>
      <c r="AI311" s="16"/>
      <c r="AJ311" s="16"/>
      <c r="AK311" s="16"/>
      <c r="AL311" s="16"/>
      <c r="AM311" s="16"/>
      <c r="AN311" s="16"/>
      <c r="AO311" s="16"/>
    </row>
    <row r="312" spans="2:41" ht="18.75" x14ac:dyDescent="0.3">
      <c r="B312" s="1"/>
      <c r="C312" s="1"/>
      <c r="D312" s="1"/>
      <c r="E312" s="1"/>
      <c r="F312" s="1"/>
      <c r="G312" s="1"/>
      <c r="H312" s="1"/>
      <c r="I312" s="1"/>
      <c r="J312" s="1"/>
      <c r="K312" s="1"/>
      <c r="L312" s="1"/>
      <c r="M312" s="1"/>
      <c r="O312" s="16"/>
      <c r="P312" s="16"/>
      <c r="Q312" s="16"/>
      <c r="R312" s="16"/>
      <c r="S312" s="16"/>
      <c r="T312" s="16"/>
      <c r="U312" s="16"/>
      <c r="V312" s="16"/>
      <c r="W312" s="16"/>
      <c r="X312" s="16"/>
      <c r="Y312" s="16"/>
      <c r="Z312" s="16"/>
      <c r="AA312" s="16"/>
      <c r="AB312" s="16"/>
      <c r="AC312" s="16"/>
      <c r="AD312" s="16"/>
      <c r="AE312" s="16"/>
      <c r="AF312" s="16"/>
      <c r="AG312" s="16"/>
      <c r="AH312" s="16"/>
      <c r="AI312" s="16"/>
      <c r="AJ312" s="16"/>
      <c r="AK312" s="16"/>
      <c r="AL312" s="16"/>
      <c r="AM312" s="16"/>
      <c r="AN312" s="16"/>
      <c r="AO312" s="16"/>
    </row>
    <row r="313" spans="2:41" ht="18.75" x14ac:dyDescent="0.3">
      <c r="B313" s="1"/>
      <c r="C313" s="1"/>
      <c r="D313" s="1"/>
      <c r="E313" s="1"/>
      <c r="F313" s="1"/>
      <c r="G313" s="1"/>
      <c r="H313" s="1"/>
      <c r="I313" s="1"/>
      <c r="J313" s="1"/>
      <c r="K313" s="1"/>
      <c r="L313" s="1"/>
      <c r="M313" s="1"/>
      <c r="O313" s="16"/>
      <c r="P313" s="16"/>
      <c r="Q313" s="16"/>
      <c r="R313" s="16"/>
      <c r="S313" s="16"/>
      <c r="T313" s="16"/>
      <c r="U313" s="16"/>
      <c r="V313" s="16"/>
      <c r="W313" s="16"/>
      <c r="X313" s="16"/>
      <c r="Y313" s="16"/>
      <c r="Z313" s="16"/>
      <c r="AA313" s="16"/>
      <c r="AB313" s="16"/>
      <c r="AC313" s="16"/>
      <c r="AD313" s="16"/>
      <c r="AE313" s="16"/>
      <c r="AF313" s="16"/>
      <c r="AG313" s="16"/>
      <c r="AH313" s="16"/>
      <c r="AI313" s="16"/>
      <c r="AJ313" s="16"/>
      <c r="AK313" s="16"/>
      <c r="AL313" s="16"/>
      <c r="AM313" s="16"/>
      <c r="AN313" s="16"/>
      <c r="AO313" s="16"/>
    </row>
    <row r="314" spans="2:41" ht="18.75" x14ac:dyDescent="0.3">
      <c r="B314" s="1"/>
      <c r="C314" s="1"/>
      <c r="D314" s="1"/>
      <c r="E314" s="1"/>
      <c r="F314" s="1"/>
      <c r="G314" s="1"/>
      <c r="H314" s="1"/>
      <c r="I314" s="1"/>
      <c r="J314" s="1"/>
      <c r="K314" s="1"/>
      <c r="L314" s="1"/>
      <c r="M314" s="1"/>
      <c r="O314" s="16"/>
      <c r="P314" s="16"/>
      <c r="Q314" s="16"/>
      <c r="R314" s="16"/>
      <c r="S314" s="16"/>
      <c r="T314" s="16"/>
      <c r="U314" s="16"/>
      <c r="V314" s="16"/>
      <c r="W314" s="16"/>
      <c r="X314" s="16"/>
      <c r="Y314" s="16"/>
      <c r="Z314" s="16"/>
      <c r="AA314" s="16"/>
      <c r="AB314" s="16"/>
      <c r="AC314" s="16"/>
      <c r="AD314" s="16"/>
      <c r="AE314" s="16"/>
      <c r="AF314" s="16"/>
      <c r="AG314" s="16"/>
      <c r="AH314" s="16"/>
      <c r="AI314" s="16"/>
      <c r="AJ314" s="16"/>
      <c r="AK314" s="16"/>
      <c r="AL314" s="16"/>
      <c r="AM314" s="16"/>
      <c r="AN314" s="16"/>
      <c r="AO314" s="16"/>
    </row>
    <row r="315" spans="2:41" ht="18.75" x14ac:dyDescent="0.3">
      <c r="B315" s="1"/>
      <c r="C315" s="1"/>
      <c r="D315" s="1"/>
      <c r="E315" s="1"/>
      <c r="F315" s="1"/>
      <c r="G315" s="1"/>
      <c r="H315" s="1"/>
      <c r="I315" s="1"/>
      <c r="J315" s="1"/>
      <c r="K315" s="1"/>
      <c r="L315" s="1"/>
      <c r="M315" s="1"/>
      <c r="O315" s="16"/>
      <c r="P315" s="16"/>
      <c r="Q315" s="16"/>
      <c r="R315" s="16"/>
      <c r="S315" s="16"/>
      <c r="T315" s="16"/>
      <c r="U315" s="16"/>
      <c r="V315" s="16"/>
      <c r="W315" s="16"/>
      <c r="X315" s="16"/>
      <c r="Y315" s="16"/>
      <c r="Z315" s="16"/>
      <c r="AA315" s="16"/>
      <c r="AB315" s="16"/>
      <c r="AC315" s="16"/>
      <c r="AD315" s="16"/>
      <c r="AE315" s="16"/>
      <c r="AF315" s="16"/>
      <c r="AG315" s="16"/>
      <c r="AH315" s="16"/>
      <c r="AI315" s="16"/>
      <c r="AJ315" s="16"/>
      <c r="AK315" s="16"/>
      <c r="AL315" s="16"/>
      <c r="AM315" s="16"/>
      <c r="AN315" s="16"/>
      <c r="AO315" s="16"/>
    </row>
    <row r="316" spans="2:41" ht="18.75" x14ac:dyDescent="0.3">
      <c r="B316" s="1"/>
      <c r="C316" s="1"/>
      <c r="D316" s="1"/>
      <c r="E316" s="1"/>
      <c r="F316" s="1"/>
      <c r="G316" s="1"/>
      <c r="H316" s="1"/>
      <c r="I316" s="1"/>
      <c r="J316" s="1"/>
      <c r="K316" s="1"/>
      <c r="L316" s="1"/>
      <c r="M316" s="1"/>
      <c r="O316" s="16"/>
      <c r="P316" s="16"/>
      <c r="Q316" s="16"/>
      <c r="R316" s="16"/>
      <c r="S316" s="16"/>
      <c r="T316" s="16"/>
      <c r="U316" s="16"/>
      <c r="V316" s="16"/>
      <c r="W316" s="16"/>
      <c r="X316" s="16"/>
      <c r="Y316" s="16"/>
      <c r="Z316" s="16"/>
      <c r="AA316" s="16"/>
      <c r="AB316" s="16"/>
      <c r="AC316" s="16"/>
      <c r="AD316" s="16"/>
      <c r="AE316" s="16"/>
      <c r="AF316" s="16"/>
      <c r="AG316" s="16"/>
      <c r="AH316" s="16"/>
      <c r="AI316" s="16"/>
      <c r="AJ316" s="16"/>
      <c r="AK316" s="16"/>
      <c r="AL316" s="16"/>
      <c r="AM316" s="16"/>
      <c r="AN316" s="16"/>
      <c r="AO316" s="16"/>
    </row>
    <row r="317" spans="2:41" ht="18.75" x14ac:dyDescent="0.3">
      <c r="B317" s="1"/>
      <c r="C317" s="1"/>
      <c r="D317" s="1"/>
      <c r="E317" s="1"/>
      <c r="F317" s="1"/>
      <c r="G317" s="1"/>
      <c r="H317" s="1"/>
      <c r="I317" s="1"/>
      <c r="J317" s="1"/>
      <c r="K317" s="1"/>
      <c r="L317" s="1"/>
      <c r="M317" s="1"/>
      <c r="O317" s="16"/>
      <c r="P317" s="16"/>
      <c r="Q317" s="16"/>
      <c r="R317" s="16"/>
      <c r="S317" s="16"/>
      <c r="T317" s="16"/>
      <c r="U317" s="16"/>
      <c r="V317" s="16"/>
      <c r="W317" s="16"/>
      <c r="X317" s="16"/>
      <c r="Y317" s="16"/>
      <c r="Z317" s="16"/>
      <c r="AA317" s="16"/>
      <c r="AB317" s="16"/>
      <c r="AC317" s="16"/>
      <c r="AD317" s="16"/>
      <c r="AE317" s="16"/>
      <c r="AF317" s="16"/>
      <c r="AG317" s="16"/>
      <c r="AH317" s="16"/>
      <c r="AI317" s="16"/>
      <c r="AJ317" s="16"/>
      <c r="AK317" s="16"/>
      <c r="AL317" s="16"/>
      <c r="AM317" s="16"/>
      <c r="AN317" s="16"/>
      <c r="AO317" s="16"/>
    </row>
    <row r="318" spans="2:41" ht="18.75" x14ac:dyDescent="0.3">
      <c r="B318" s="1"/>
      <c r="C318" s="1"/>
      <c r="D318" s="1"/>
      <c r="E318" s="1"/>
      <c r="F318" s="1"/>
      <c r="G318" s="1"/>
      <c r="H318" s="1"/>
      <c r="I318" s="1"/>
      <c r="J318" s="1"/>
      <c r="K318" s="1"/>
      <c r="L318" s="1"/>
      <c r="M318" s="1"/>
      <c r="O318" s="16"/>
      <c r="P318" s="16"/>
      <c r="Q318" s="16"/>
      <c r="R318" s="16"/>
      <c r="S318" s="16"/>
      <c r="T318" s="16"/>
      <c r="U318" s="16"/>
      <c r="V318" s="16"/>
      <c r="W318" s="16"/>
      <c r="X318" s="16"/>
      <c r="Y318" s="16"/>
      <c r="Z318" s="16"/>
      <c r="AA318" s="16"/>
      <c r="AB318" s="16"/>
      <c r="AC318" s="16"/>
      <c r="AD318" s="16"/>
      <c r="AE318" s="16"/>
      <c r="AF318" s="16"/>
      <c r="AG318" s="16"/>
      <c r="AH318" s="16"/>
      <c r="AI318" s="16"/>
      <c r="AJ318" s="16"/>
      <c r="AK318" s="16"/>
      <c r="AL318" s="16"/>
      <c r="AM318" s="16"/>
      <c r="AN318" s="16"/>
      <c r="AO318" s="16"/>
    </row>
    <row r="319" spans="2:41" ht="18.75" x14ac:dyDescent="0.3">
      <c r="B319" s="1"/>
      <c r="C319" s="1"/>
      <c r="D319" s="1"/>
      <c r="E319" s="1"/>
      <c r="F319" s="1"/>
      <c r="G319" s="1"/>
      <c r="H319" s="1"/>
      <c r="I319" s="1"/>
      <c r="J319" s="1"/>
      <c r="K319" s="1"/>
      <c r="L319" s="1"/>
      <c r="M319" s="1"/>
      <c r="O319" s="16"/>
      <c r="P319" s="16"/>
      <c r="Q319" s="16"/>
      <c r="R319" s="16"/>
      <c r="S319" s="16"/>
      <c r="T319" s="16"/>
      <c r="U319" s="16"/>
      <c r="V319" s="16"/>
      <c r="W319" s="16"/>
      <c r="X319" s="16"/>
      <c r="Y319" s="16"/>
      <c r="Z319" s="16"/>
      <c r="AA319" s="16"/>
      <c r="AB319" s="16"/>
      <c r="AC319" s="16"/>
      <c r="AD319" s="16"/>
      <c r="AE319" s="16"/>
      <c r="AF319" s="16"/>
      <c r="AG319" s="16"/>
      <c r="AH319" s="16"/>
      <c r="AI319" s="16"/>
      <c r="AJ319" s="16"/>
      <c r="AK319" s="16"/>
      <c r="AL319" s="16"/>
      <c r="AM319" s="16"/>
      <c r="AN319" s="16"/>
      <c r="AO319" s="16"/>
    </row>
    <row r="320" spans="2:41" ht="18.75" x14ac:dyDescent="0.3">
      <c r="B320" s="1"/>
      <c r="C320" s="1"/>
      <c r="D320" s="1"/>
      <c r="E320" s="1"/>
      <c r="F320" s="1"/>
      <c r="G320" s="1"/>
      <c r="H320" s="1"/>
      <c r="I320" s="1"/>
      <c r="J320" s="1"/>
      <c r="K320" s="1"/>
      <c r="L320" s="1"/>
      <c r="M320" s="1"/>
      <c r="O320" s="16"/>
      <c r="P320" s="16"/>
      <c r="Q320" s="16"/>
      <c r="R320" s="16"/>
      <c r="S320" s="16"/>
      <c r="T320" s="16"/>
      <c r="U320" s="16"/>
      <c r="V320" s="16"/>
      <c r="W320" s="16"/>
      <c r="X320" s="16"/>
      <c r="Y320" s="16"/>
      <c r="Z320" s="16"/>
      <c r="AA320" s="16"/>
      <c r="AB320" s="16"/>
      <c r="AC320" s="16"/>
      <c r="AD320" s="16"/>
      <c r="AE320" s="16"/>
      <c r="AF320" s="16"/>
      <c r="AG320" s="16"/>
      <c r="AH320" s="16"/>
      <c r="AI320" s="16"/>
      <c r="AJ320" s="16"/>
      <c r="AK320" s="16"/>
      <c r="AL320" s="16"/>
      <c r="AM320" s="16"/>
      <c r="AN320" s="16"/>
      <c r="AO320" s="16"/>
    </row>
    <row r="321" spans="2:41" ht="18.75" x14ac:dyDescent="0.3">
      <c r="B321" s="1"/>
      <c r="C321" s="1"/>
      <c r="D321" s="1"/>
      <c r="E321" s="1"/>
      <c r="F321" s="1"/>
      <c r="G321" s="1"/>
      <c r="H321" s="1"/>
      <c r="I321" s="1"/>
      <c r="J321" s="1"/>
      <c r="K321" s="1"/>
      <c r="L321" s="1"/>
      <c r="M321" s="1"/>
      <c r="O321" s="16"/>
      <c r="P321" s="16"/>
      <c r="Q321" s="16"/>
      <c r="R321" s="16"/>
      <c r="S321" s="16"/>
      <c r="T321" s="16"/>
      <c r="U321" s="16"/>
      <c r="V321" s="16"/>
      <c r="W321" s="16"/>
      <c r="X321" s="16"/>
      <c r="Y321" s="16"/>
      <c r="Z321" s="16"/>
      <c r="AA321" s="16"/>
      <c r="AB321" s="16"/>
      <c r="AC321" s="16"/>
      <c r="AD321" s="16"/>
      <c r="AE321" s="16"/>
      <c r="AF321" s="16"/>
      <c r="AG321" s="16"/>
      <c r="AH321" s="16"/>
      <c r="AI321" s="16"/>
      <c r="AJ321" s="16"/>
      <c r="AK321" s="16"/>
      <c r="AL321" s="16"/>
      <c r="AM321" s="16"/>
      <c r="AN321" s="16"/>
      <c r="AO321" s="16"/>
    </row>
    <row r="322" spans="2:41" ht="18.75" x14ac:dyDescent="0.3">
      <c r="B322" s="1"/>
      <c r="C322" s="1"/>
      <c r="D322" s="1"/>
      <c r="E322" s="1"/>
      <c r="F322" s="1"/>
      <c r="G322" s="1"/>
      <c r="H322" s="1"/>
      <c r="I322" s="1"/>
      <c r="J322" s="1"/>
      <c r="K322" s="1"/>
      <c r="L322" s="1"/>
      <c r="M322" s="1"/>
      <c r="O322" s="16"/>
      <c r="P322" s="16"/>
      <c r="Q322" s="16"/>
      <c r="R322" s="16"/>
      <c r="S322" s="16"/>
      <c r="T322" s="16"/>
      <c r="U322" s="16"/>
      <c r="V322" s="16"/>
      <c r="W322" s="16"/>
      <c r="X322" s="16"/>
      <c r="Y322" s="16"/>
      <c r="Z322" s="16"/>
      <c r="AA322" s="16"/>
      <c r="AB322" s="16"/>
      <c r="AC322" s="16"/>
      <c r="AD322" s="16"/>
      <c r="AE322" s="16"/>
      <c r="AF322" s="16"/>
      <c r="AG322" s="16"/>
      <c r="AH322" s="16"/>
      <c r="AI322" s="16"/>
      <c r="AJ322" s="16"/>
      <c r="AK322" s="16"/>
      <c r="AL322" s="16"/>
      <c r="AM322" s="16"/>
      <c r="AN322" s="16"/>
      <c r="AO322" s="16"/>
    </row>
    <row r="323" spans="2:41" ht="18.75" x14ac:dyDescent="0.3">
      <c r="B323" s="1"/>
      <c r="C323" s="1"/>
      <c r="D323" s="1"/>
      <c r="E323" s="1"/>
      <c r="F323" s="1"/>
      <c r="G323" s="1"/>
      <c r="H323" s="1"/>
      <c r="I323" s="1"/>
      <c r="J323" s="1"/>
      <c r="K323" s="1"/>
      <c r="L323" s="1"/>
      <c r="M323" s="1"/>
      <c r="O323" s="16"/>
      <c r="P323" s="16"/>
      <c r="Q323" s="16"/>
      <c r="R323" s="16"/>
      <c r="S323" s="16"/>
      <c r="T323" s="16"/>
      <c r="U323" s="16"/>
      <c r="V323" s="16"/>
      <c r="W323" s="16"/>
      <c r="X323" s="16"/>
      <c r="Y323" s="16"/>
      <c r="Z323" s="16"/>
      <c r="AA323" s="16"/>
      <c r="AB323" s="16"/>
      <c r="AC323" s="16"/>
      <c r="AD323" s="16"/>
      <c r="AE323" s="16"/>
      <c r="AF323" s="16"/>
      <c r="AG323" s="16"/>
      <c r="AH323" s="16"/>
      <c r="AI323" s="16"/>
      <c r="AJ323" s="16"/>
      <c r="AK323" s="16"/>
      <c r="AL323" s="16"/>
      <c r="AM323" s="16"/>
      <c r="AN323" s="16"/>
      <c r="AO323" s="16"/>
    </row>
    <row r="324" spans="2:41" ht="18.75" x14ac:dyDescent="0.3">
      <c r="B324" s="1"/>
      <c r="C324" s="1"/>
      <c r="D324" s="1"/>
      <c r="E324" s="1"/>
      <c r="F324" s="1"/>
      <c r="G324" s="1"/>
      <c r="H324" s="1"/>
      <c r="I324" s="1"/>
      <c r="J324" s="1"/>
      <c r="K324" s="1"/>
      <c r="L324" s="1"/>
      <c r="M324" s="1"/>
      <c r="O324" s="16"/>
      <c r="P324" s="16"/>
      <c r="Q324" s="16"/>
      <c r="R324" s="16"/>
      <c r="S324" s="16"/>
      <c r="T324" s="16"/>
      <c r="U324" s="16"/>
      <c r="V324" s="16"/>
      <c r="W324" s="16"/>
      <c r="X324" s="16"/>
      <c r="Y324" s="16"/>
      <c r="Z324" s="16"/>
      <c r="AA324" s="16"/>
      <c r="AB324" s="16"/>
      <c r="AC324" s="16"/>
      <c r="AD324" s="16"/>
      <c r="AE324" s="16"/>
      <c r="AF324" s="16"/>
      <c r="AG324" s="16"/>
      <c r="AH324" s="16"/>
      <c r="AI324" s="16"/>
      <c r="AJ324" s="16"/>
      <c r="AK324" s="16"/>
      <c r="AL324" s="16"/>
      <c r="AM324" s="16"/>
      <c r="AN324" s="16"/>
      <c r="AO324" s="16"/>
    </row>
    <row r="325" spans="2:41" ht="18.75" x14ac:dyDescent="0.3">
      <c r="B325" s="1"/>
      <c r="C325" s="1"/>
      <c r="D325" s="1"/>
      <c r="E325" s="1"/>
      <c r="F325" s="1"/>
      <c r="G325" s="1"/>
      <c r="H325" s="1"/>
      <c r="I325" s="1"/>
      <c r="J325" s="1"/>
      <c r="K325" s="1"/>
      <c r="L325" s="1"/>
      <c r="M325" s="1"/>
      <c r="O325" s="16"/>
      <c r="P325" s="16"/>
      <c r="Q325" s="16"/>
      <c r="R325" s="16"/>
      <c r="S325" s="16"/>
      <c r="T325" s="16"/>
      <c r="U325" s="16"/>
      <c r="V325" s="16"/>
      <c r="W325" s="16"/>
      <c r="X325" s="16"/>
      <c r="Y325" s="16"/>
      <c r="Z325" s="16"/>
      <c r="AA325" s="16"/>
      <c r="AB325" s="16"/>
      <c r="AC325" s="16"/>
      <c r="AD325" s="16"/>
      <c r="AE325" s="16"/>
      <c r="AF325" s="16"/>
      <c r="AG325" s="16"/>
      <c r="AH325" s="16"/>
      <c r="AI325" s="16"/>
      <c r="AJ325" s="16"/>
      <c r="AK325" s="16"/>
      <c r="AL325" s="16"/>
      <c r="AM325" s="16"/>
      <c r="AN325" s="16"/>
      <c r="AO325" s="16"/>
    </row>
    <row r="326" spans="2:41" ht="18.75" x14ac:dyDescent="0.3">
      <c r="B326" s="1"/>
      <c r="C326" s="1"/>
      <c r="D326" s="1"/>
      <c r="E326" s="1"/>
      <c r="F326" s="1"/>
      <c r="G326" s="1"/>
      <c r="H326" s="1"/>
      <c r="I326" s="1"/>
      <c r="J326" s="1"/>
      <c r="K326" s="1"/>
      <c r="L326" s="1"/>
      <c r="M326" s="1"/>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row>
    <row r="327" spans="2:41" ht="18.75" x14ac:dyDescent="0.3">
      <c r="B327" s="1"/>
      <c r="C327" s="1"/>
      <c r="D327" s="1"/>
      <c r="E327" s="1"/>
      <c r="F327" s="1"/>
      <c r="G327" s="1"/>
      <c r="H327" s="1"/>
      <c r="I327" s="1"/>
      <c r="J327" s="1"/>
      <c r="K327" s="1"/>
      <c r="L327" s="1"/>
      <c r="M327" s="1"/>
      <c r="O327" s="16"/>
      <c r="P327" s="16"/>
      <c r="Q327" s="16"/>
      <c r="R327" s="16"/>
      <c r="S327" s="16"/>
      <c r="T327" s="16"/>
      <c r="U327" s="16"/>
      <c r="V327" s="16"/>
      <c r="W327" s="16"/>
      <c r="X327" s="16"/>
      <c r="Y327" s="16"/>
      <c r="Z327" s="16"/>
      <c r="AA327" s="16"/>
      <c r="AB327" s="16"/>
      <c r="AC327" s="16"/>
      <c r="AD327" s="16"/>
      <c r="AE327" s="16"/>
      <c r="AF327" s="16"/>
      <c r="AG327" s="16"/>
      <c r="AH327" s="16"/>
      <c r="AI327" s="16"/>
      <c r="AJ327" s="16"/>
      <c r="AK327" s="16"/>
      <c r="AL327" s="16"/>
      <c r="AM327" s="16"/>
      <c r="AN327" s="16"/>
      <c r="AO327" s="16"/>
    </row>
    <row r="328" spans="2:41" ht="18.75" x14ac:dyDescent="0.3">
      <c r="B328" s="1"/>
      <c r="C328" s="1"/>
      <c r="D328" s="1"/>
      <c r="E328" s="1"/>
      <c r="F328" s="1"/>
      <c r="G328" s="1"/>
      <c r="H328" s="1"/>
      <c r="I328" s="1"/>
      <c r="J328" s="1"/>
      <c r="K328" s="1"/>
      <c r="L328" s="1"/>
      <c r="M328" s="1"/>
      <c r="O328" s="16"/>
      <c r="P328" s="16"/>
      <c r="Q328" s="16"/>
      <c r="R328" s="16"/>
      <c r="S328" s="16"/>
      <c r="T328" s="16"/>
      <c r="U328" s="16"/>
      <c r="V328" s="16"/>
      <c r="W328" s="16"/>
      <c r="X328" s="16"/>
      <c r="Y328" s="16"/>
      <c r="Z328" s="16"/>
      <c r="AA328" s="16"/>
      <c r="AB328" s="16"/>
      <c r="AC328" s="16"/>
      <c r="AD328" s="16"/>
      <c r="AE328" s="16"/>
      <c r="AF328" s="16"/>
      <c r="AG328" s="16"/>
      <c r="AH328" s="16"/>
      <c r="AI328" s="16"/>
      <c r="AJ328" s="16"/>
      <c r="AK328" s="16"/>
      <c r="AL328" s="16"/>
      <c r="AM328" s="16"/>
      <c r="AN328" s="16"/>
      <c r="AO328" s="16"/>
    </row>
    <row r="329" spans="2:41" ht="18.75" x14ac:dyDescent="0.3">
      <c r="B329" s="1"/>
      <c r="C329" s="1"/>
      <c r="D329" s="1"/>
      <c r="E329" s="1"/>
      <c r="F329" s="1"/>
      <c r="G329" s="1"/>
      <c r="H329" s="1"/>
      <c r="I329" s="1"/>
      <c r="J329" s="1"/>
      <c r="K329" s="1"/>
      <c r="L329" s="1"/>
      <c r="M329" s="1"/>
      <c r="O329" s="16"/>
      <c r="P329" s="16"/>
      <c r="Q329" s="16"/>
      <c r="R329" s="16"/>
      <c r="S329" s="16"/>
      <c r="T329" s="16"/>
      <c r="U329" s="16"/>
      <c r="V329" s="16"/>
      <c r="W329" s="16"/>
      <c r="X329" s="16"/>
      <c r="Y329" s="16"/>
      <c r="Z329" s="16"/>
      <c r="AA329" s="16"/>
      <c r="AB329" s="16"/>
      <c r="AC329" s="16"/>
      <c r="AD329" s="16"/>
      <c r="AE329" s="16"/>
      <c r="AF329" s="16"/>
      <c r="AG329" s="16"/>
      <c r="AH329" s="16"/>
      <c r="AI329" s="16"/>
      <c r="AJ329" s="16"/>
      <c r="AK329" s="16"/>
      <c r="AL329" s="16"/>
      <c r="AM329" s="16"/>
      <c r="AN329" s="16"/>
      <c r="AO329" s="16"/>
    </row>
    <row r="330" spans="2:41" ht="18.75" x14ac:dyDescent="0.3">
      <c r="B330" s="1"/>
      <c r="C330" s="1"/>
      <c r="D330" s="1"/>
      <c r="E330" s="1"/>
      <c r="F330" s="1"/>
      <c r="G330" s="1"/>
      <c r="H330" s="1"/>
      <c r="I330" s="1"/>
      <c r="J330" s="1"/>
      <c r="K330" s="1"/>
      <c r="L330" s="1"/>
      <c r="M330" s="1"/>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row>
    <row r="331" spans="2:41" ht="18.75" x14ac:dyDescent="0.3">
      <c r="B331" s="1"/>
      <c r="C331" s="1"/>
      <c r="D331" s="1"/>
      <c r="E331" s="1"/>
      <c r="F331" s="1"/>
      <c r="G331" s="1"/>
      <c r="H331" s="1"/>
      <c r="I331" s="1"/>
      <c r="J331" s="1"/>
      <c r="K331" s="1"/>
      <c r="L331" s="1"/>
      <c r="M331" s="1"/>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row>
    <row r="332" spans="2:41" ht="18.75" x14ac:dyDescent="0.3">
      <c r="B332" s="1"/>
      <c r="C332" s="1"/>
      <c r="D332" s="1"/>
      <c r="E332" s="1"/>
      <c r="F332" s="1"/>
      <c r="G332" s="1"/>
      <c r="H332" s="1"/>
      <c r="I332" s="1"/>
      <c r="J332" s="1"/>
      <c r="K332" s="1"/>
      <c r="L332" s="1"/>
      <c r="M332" s="1"/>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row>
    <row r="333" spans="2:41" ht="18.75" x14ac:dyDescent="0.3">
      <c r="B333" s="1"/>
      <c r="C333" s="1"/>
      <c r="D333" s="1"/>
      <c r="E333" s="1"/>
      <c r="F333" s="1"/>
      <c r="G333" s="1"/>
      <c r="H333" s="1"/>
      <c r="I333" s="1"/>
      <c r="J333" s="1"/>
      <c r="K333" s="1"/>
      <c r="L333" s="1"/>
      <c r="M333" s="1"/>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row>
    <row r="334" spans="2:41" ht="18.75" x14ac:dyDescent="0.3">
      <c r="B334" s="1"/>
      <c r="C334" s="1"/>
      <c r="D334" s="1"/>
      <c r="E334" s="1"/>
      <c r="F334" s="1"/>
      <c r="G334" s="1"/>
      <c r="H334" s="1"/>
      <c r="I334" s="1"/>
      <c r="J334" s="1"/>
      <c r="K334" s="1"/>
      <c r="L334" s="1"/>
      <c r="M334" s="1"/>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row>
    <row r="335" spans="2:41" ht="18.75" x14ac:dyDescent="0.3">
      <c r="B335" s="1"/>
      <c r="C335" s="1"/>
      <c r="D335" s="1"/>
      <c r="E335" s="1"/>
      <c r="F335" s="1"/>
      <c r="G335" s="1"/>
      <c r="H335" s="1"/>
      <c r="I335" s="1"/>
      <c r="J335" s="1"/>
      <c r="K335" s="1"/>
      <c r="L335" s="1"/>
      <c r="M335" s="1"/>
      <c r="O335" s="16"/>
      <c r="P335" s="16"/>
      <c r="Q335" s="16"/>
      <c r="R335" s="16"/>
      <c r="S335" s="16"/>
      <c r="T335" s="16"/>
      <c r="U335" s="16"/>
      <c r="V335" s="16"/>
      <c r="W335" s="16"/>
      <c r="X335" s="16"/>
      <c r="Y335" s="16"/>
      <c r="Z335" s="16"/>
      <c r="AA335" s="16"/>
      <c r="AB335" s="16"/>
      <c r="AC335" s="16"/>
      <c r="AD335" s="16"/>
      <c r="AE335" s="16"/>
      <c r="AF335" s="16"/>
      <c r="AG335" s="16"/>
      <c r="AH335" s="16"/>
      <c r="AI335" s="16"/>
      <c r="AJ335" s="16"/>
      <c r="AK335" s="16"/>
      <c r="AL335" s="16"/>
      <c r="AM335" s="16"/>
      <c r="AN335" s="16"/>
      <c r="AO335" s="16"/>
    </row>
    <row r="336" spans="2:41" ht="18.75" x14ac:dyDescent="0.3">
      <c r="B336" s="1"/>
      <c r="C336" s="1"/>
      <c r="D336" s="1"/>
      <c r="E336" s="1"/>
      <c r="F336" s="1"/>
      <c r="G336" s="1"/>
      <c r="H336" s="1"/>
      <c r="I336" s="1"/>
      <c r="J336" s="1"/>
      <c r="K336" s="1"/>
      <c r="L336" s="1"/>
      <c r="M336" s="1"/>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row>
    <row r="337" spans="2:41" ht="18.75" x14ac:dyDescent="0.3">
      <c r="B337" s="1"/>
      <c r="C337" s="1"/>
      <c r="D337" s="1"/>
      <c r="E337" s="1"/>
      <c r="F337" s="1"/>
      <c r="G337" s="1"/>
      <c r="H337" s="1"/>
      <c r="I337" s="1"/>
      <c r="J337" s="1"/>
      <c r="K337" s="1"/>
      <c r="L337" s="1"/>
      <c r="M337" s="1"/>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row>
    <row r="338" spans="2:41" ht="18.75" x14ac:dyDescent="0.3">
      <c r="B338" s="1"/>
      <c r="C338" s="1"/>
      <c r="D338" s="1"/>
      <c r="E338" s="1"/>
      <c r="F338" s="1"/>
      <c r="G338" s="1"/>
      <c r="H338" s="1"/>
      <c r="I338" s="1"/>
      <c r="J338" s="1"/>
      <c r="K338" s="1"/>
      <c r="L338" s="1"/>
      <c r="M338" s="1"/>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row>
    <row r="339" spans="2:41" ht="18.75" x14ac:dyDescent="0.3">
      <c r="B339" s="1"/>
      <c r="C339" s="1"/>
      <c r="D339" s="1"/>
      <c r="E339" s="1"/>
      <c r="F339" s="1"/>
      <c r="G339" s="1"/>
      <c r="H339" s="1"/>
      <c r="I339" s="1"/>
      <c r="J339" s="1"/>
      <c r="K339" s="1"/>
      <c r="L339" s="1"/>
      <c r="M339" s="1"/>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row>
    <row r="340" spans="2:41" ht="18.75" x14ac:dyDescent="0.3">
      <c r="B340" s="1"/>
      <c r="C340" s="1"/>
      <c r="D340" s="1"/>
      <c r="E340" s="1"/>
      <c r="F340" s="1"/>
      <c r="G340" s="1"/>
      <c r="H340" s="1"/>
      <c r="I340" s="1"/>
      <c r="J340" s="1"/>
      <c r="K340" s="1"/>
      <c r="L340" s="1"/>
      <c r="M340" s="1"/>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row>
    <row r="341" spans="2:41" ht="18.75" x14ac:dyDescent="0.3">
      <c r="B341" s="1"/>
      <c r="C341" s="1"/>
      <c r="D341" s="1"/>
      <c r="E341" s="1"/>
      <c r="F341" s="1"/>
      <c r="G341" s="1"/>
      <c r="H341" s="1"/>
      <c r="I341" s="1"/>
      <c r="J341" s="1"/>
      <c r="K341" s="1"/>
      <c r="L341" s="1"/>
      <c r="M341" s="1"/>
      <c r="O341" s="16"/>
      <c r="P341" s="16"/>
      <c r="Q341" s="16"/>
      <c r="R341" s="16"/>
      <c r="S341" s="16"/>
      <c r="T341" s="16"/>
      <c r="U341" s="16"/>
      <c r="V341" s="16"/>
      <c r="W341" s="16"/>
      <c r="X341" s="16"/>
      <c r="Y341" s="16"/>
      <c r="Z341" s="16"/>
      <c r="AA341" s="16"/>
      <c r="AB341" s="16"/>
      <c r="AC341" s="16"/>
      <c r="AD341" s="16"/>
      <c r="AE341" s="16"/>
      <c r="AF341" s="16"/>
      <c r="AG341" s="16"/>
      <c r="AH341" s="16"/>
      <c r="AI341" s="16"/>
      <c r="AJ341" s="16"/>
      <c r="AK341" s="16"/>
      <c r="AL341" s="16"/>
      <c r="AM341" s="16"/>
      <c r="AN341" s="16"/>
      <c r="AO341" s="16"/>
    </row>
    <row r="342" spans="2:41" ht="18.75" x14ac:dyDescent="0.3">
      <c r="B342" s="1"/>
      <c r="C342" s="1"/>
      <c r="D342" s="1"/>
      <c r="E342" s="1"/>
      <c r="F342" s="1"/>
      <c r="G342" s="1"/>
      <c r="H342" s="1"/>
      <c r="I342" s="1"/>
      <c r="J342" s="1"/>
      <c r="K342" s="1"/>
      <c r="L342" s="1"/>
      <c r="M342" s="1"/>
      <c r="O342" s="16"/>
      <c r="P342" s="16"/>
      <c r="Q342" s="16"/>
      <c r="R342" s="16"/>
      <c r="S342" s="16"/>
      <c r="T342" s="16"/>
      <c r="U342" s="16"/>
      <c r="V342" s="16"/>
      <c r="W342" s="16"/>
      <c r="X342" s="16"/>
      <c r="Y342" s="16"/>
      <c r="Z342" s="16"/>
      <c r="AA342" s="16"/>
      <c r="AB342" s="16"/>
      <c r="AC342" s="16"/>
      <c r="AD342" s="16"/>
      <c r="AE342" s="16"/>
      <c r="AF342" s="16"/>
      <c r="AG342" s="16"/>
      <c r="AH342" s="16"/>
      <c r="AI342" s="16"/>
      <c r="AJ342" s="16"/>
      <c r="AK342" s="16"/>
      <c r="AL342" s="16"/>
      <c r="AM342" s="16"/>
      <c r="AN342" s="16"/>
      <c r="AO342" s="16"/>
    </row>
    <row r="343" spans="2:41" ht="18.75" x14ac:dyDescent="0.3">
      <c r="B343" s="1"/>
      <c r="C343" s="1"/>
      <c r="D343" s="1"/>
      <c r="E343" s="1"/>
      <c r="F343" s="1"/>
      <c r="G343" s="1"/>
      <c r="H343" s="1"/>
      <c r="I343" s="1"/>
      <c r="J343" s="1"/>
      <c r="K343" s="1"/>
      <c r="L343" s="1"/>
      <c r="M343" s="1"/>
      <c r="O343" s="16"/>
      <c r="P343" s="16"/>
      <c r="Q343" s="16"/>
      <c r="R343" s="16"/>
      <c r="S343" s="16"/>
      <c r="T343" s="16"/>
      <c r="U343" s="16"/>
      <c r="V343" s="16"/>
      <c r="W343" s="16"/>
      <c r="X343" s="16"/>
      <c r="Y343" s="16"/>
      <c r="Z343" s="16"/>
      <c r="AA343" s="16"/>
      <c r="AB343" s="16"/>
      <c r="AC343" s="16"/>
      <c r="AD343" s="16"/>
      <c r="AE343" s="16"/>
      <c r="AF343" s="16"/>
      <c r="AG343" s="16"/>
      <c r="AH343" s="16"/>
      <c r="AI343" s="16"/>
      <c r="AJ343" s="16"/>
      <c r="AK343" s="16"/>
      <c r="AL343" s="16"/>
      <c r="AM343" s="16"/>
      <c r="AN343" s="16"/>
      <c r="AO343" s="16"/>
    </row>
    <row r="344" spans="2:41" ht="18.75" x14ac:dyDescent="0.3">
      <c r="B344" s="1"/>
      <c r="C344" s="1"/>
      <c r="D344" s="1"/>
      <c r="E344" s="1"/>
      <c r="F344" s="1"/>
      <c r="G344" s="1"/>
      <c r="H344" s="1"/>
      <c r="I344" s="1"/>
      <c r="J344" s="1"/>
      <c r="K344" s="1"/>
      <c r="L344" s="1"/>
      <c r="M344" s="1"/>
      <c r="O344" s="16"/>
      <c r="P344" s="16"/>
      <c r="Q344" s="16"/>
      <c r="R344" s="16"/>
      <c r="S344" s="16"/>
      <c r="T344" s="16"/>
      <c r="U344" s="16"/>
      <c r="V344" s="16"/>
      <c r="W344" s="16"/>
      <c r="X344" s="16"/>
      <c r="Y344" s="16"/>
      <c r="Z344" s="16"/>
      <c r="AA344" s="16"/>
      <c r="AB344" s="16"/>
      <c r="AC344" s="16"/>
      <c r="AD344" s="16"/>
      <c r="AE344" s="16"/>
      <c r="AF344" s="16"/>
      <c r="AG344" s="16"/>
      <c r="AH344" s="16"/>
      <c r="AI344" s="16"/>
      <c r="AJ344" s="16"/>
      <c r="AK344" s="16"/>
      <c r="AL344" s="16"/>
      <c r="AM344" s="16"/>
      <c r="AN344" s="16"/>
      <c r="AO344" s="16"/>
    </row>
    <row r="345" spans="2:41" ht="18.75" x14ac:dyDescent="0.3">
      <c r="B345" s="1"/>
      <c r="C345" s="1"/>
      <c r="D345" s="1"/>
      <c r="E345" s="1"/>
      <c r="F345" s="1"/>
      <c r="G345" s="1"/>
      <c r="H345" s="1"/>
      <c r="I345" s="1"/>
      <c r="J345" s="1"/>
      <c r="K345" s="1"/>
      <c r="L345" s="1"/>
      <c r="M345" s="1"/>
      <c r="O345" s="16"/>
      <c r="P345" s="16"/>
      <c r="Q345" s="16"/>
      <c r="R345" s="16"/>
      <c r="S345" s="16"/>
      <c r="T345" s="16"/>
      <c r="U345" s="16"/>
      <c r="V345" s="16"/>
      <c r="W345" s="16"/>
      <c r="X345" s="16"/>
      <c r="Y345" s="16"/>
      <c r="Z345" s="16"/>
      <c r="AA345" s="16"/>
      <c r="AB345" s="16"/>
      <c r="AC345" s="16"/>
      <c r="AD345" s="16"/>
      <c r="AE345" s="16"/>
      <c r="AF345" s="16"/>
      <c r="AG345" s="16"/>
      <c r="AH345" s="16"/>
      <c r="AI345" s="16"/>
      <c r="AJ345" s="16"/>
      <c r="AK345" s="16"/>
      <c r="AL345" s="16"/>
      <c r="AM345" s="16"/>
      <c r="AN345" s="16"/>
      <c r="AO345" s="16"/>
    </row>
    <row r="346" spans="2:41" ht="18.75" x14ac:dyDescent="0.3">
      <c r="B346" s="1"/>
      <c r="C346" s="1"/>
      <c r="D346" s="1"/>
      <c r="E346" s="1"/>
      <c r="F346" s="1"/>
      <c r="G346" s="1"/>
      <c r="H346" s="1"/>
      <c r="I346" s="1"/>
      <c r="J346" s="1"/>
      <c r="K346" s="1"/>
      <c r="L346" s="1"/>
      <c r="M346" s="1"/>
      <c r="O346" s="16"/>
      <c r="P346" s="16"/>
      <c r="Q346" s="16"/>
      <c r="R346" s="16"/>
      <c r="S346" s="16"/>
      <c r="T346" s="16"/>
      <c r="U346" s="16"/>
      <c r="V346" s="16"/>
      <c r="W346" s="16"/>
      <c r="X346" s="16"/>
      <c r="Y346" s="16"/>
      <c r="Z346" s="16"/>
      <c r="AA346" s="16"/>
      <c r="AB346" s="16"/>
      <c r="AC346" s="16"/>
      <c r="AD346" s="16"/>
      <c r="AE346" s="16"/>
      <c r="AF346" s="16"/>
      <c r="AG346" s="16"/>
      <c r="AH346" s="16"/>
      <c r="AI346" s="16"/>
      <c r="AJ346" s="16"/>
      <c r="AK346" s="16"/>
      <c r="AL346" s="16"/>
      <c r="AM346" s="16"/>
      <c r="AN346" s="16"/>
      <c r="AO346" s="16"/>
    </row>
    <row r="347" spans="2:41" ht="18.75" x14ac:dyDescent="0.3">
      <c r="B347" s="1"/>
      <c r="C347" s="1"/>
      <c r="D347" s="1"/>
      <c r="E347" s="1"/>
      <c r="F347" s="1"/>
      <c r="G347" s="1"/>
      <c r="H347" s="1"/>
      <c r="I347" s="1"/>
      <c r="J347" s="1"/>
      <c r="K347" s="1"/>
      <c r="L347" s="1"/>
      <c r="M347" s="1"/>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row>
    <row r="348" spans="2:41" ht="18.75" x14ac:dyDescent="0.3">
      <c r="B348" s="1"/>
      <c r="C348" s="1"/>
      <c r="D348" s="1"/>
      <c r="E348" s="1"/>
      <c r="F348" s="1"/>
      <c r="G348" s="1"/>
      <c r="H348" s="1"/>
      <c r="I348" s="1"/>
      <c r="J348" s="1"/>
      <c r="K348" s="1"/>
      <c r="L348" s="1"/>
      <c r="M348" s="1"/>
      <c r="O348" s="16"/>
      <c r="P348" s="16"/>
      <c r="Q348" s="16"/>
      <c r="R348" s="16"/>
      <c r="S348" s="16"/>
      <c r="T348" s="16"/>
      <c r="U348" s="16"/>
      <c r="V348" s="16"/>
      <c r="W348" s="16"/>
      <c r="X348" s="16"/>
      <c r="Y348" s="16"/>
      <c r="Z348" s="16"/>
      <c r="AA348" s="16"/>
      <c r="AB348" s="16"/>
      <c r="AC348" s="16"/>
      <c r="AD348" s="16"/>
      <c r="AE348" s="16"/>
      <c r="AF348" s="16"/>
      <c r="AG348" s="16"/>
      <c r="AH348" s="16"/>
      <c r="AI348" s="16"/>
      <c r="AJ348" s="16"/>
      <c r="AK348" s="16"/>
      <c r="AL348" s="16"/>
      <c r="AM348" s="16"/>
      <c r="AN348" s="16"/>
      <c r="AO348" s="16"/>
    </row>
    <row r="349" spans="2:41" ht="18.75" x14ac:dyDescent="0.3">
      <c r="B349" s="1"/>
      <c r="C349" s="1"/>
      <c r="D349" s="1"/>
      <c r="E349" s="1"/>
      <c r="F349" s="1"/>
      <c r="G349" s="1"/>
      <c r="H349" s="1"/>
      <c r="I349" s="1"/>
      <c r="J349" s="1"/>
      <c r="K349" s="1"/>
      <c r="L349" s="1"/>
      <c r="M349" s="1"/>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c r="AM349" s="16"/>
      <c r="AN349" s="16"/>
      <c r="AO349" s="16"/>
    </row>
    <row r="350" spans="2:41" ht="18.75" x14ac:dyDescent="0.3">
      <c r="B350" s="1"/>
      <c r="C350" s="1"/>
      <c r="D350" s="1"/>
      <c r="E350" s="1"/>
      <c r="F350" s="1"/>
      <c r="G350" s="1"/>
      <c r="H350" s="1"/>
      <c r="I350" s="1"/>
      <c r="J350" s="1"/>
      <c r="K350" s="1"/>
      <c r="L350" s="1"/>
      <c r="M350" s="1"/>
      <c r="O350" s="16"/>
      <c r="P350" s="16"/>
      <c r="Q350" s="16"/>
      <c r="R350" s="16"/>
      <c r="S350" s="16"/>
      <c r="T350" s="16"/>
      <c r="U350" s="16"/>
      <c r="V350" s="16"/>
      <c r="W350" s="16"/>
      <c r="X350" s="16"/>
      <c r="Y350" s="16"/>
      <c r="Z350" s="16"/>
      <c r="AA350" s="16"/>
      <c r="AB350" s="16"/>
      <c r="AC350" s="16"/>
      <c r="AD350" s="16"/>
      <c r="AE350" s="16"/>
      <c r="AF350" s="16"/>
      <c r="AG350" s="16"/>
      <c r="AH350" s="16"/>
      <c r="AI350" s="16"/>
      <c r="AJ350" s="16"/>
      <c r="AK350" s="16"/>
      <c r="AL350" s="16"/>
      <c r="AM350" s="16"/>
      <c r="AN350" s="16"/>
      <c r="AO350" s="16"/>
    </row>
    <row r="351" spans="2:41" ht="18.75" x14ac:dyDescent="0.3">
      <c r="B351" s="1"/>
      <c r="C351" s="1"/>
      <c r="D351" s="1"/>
      <c r="E351" s="1"/>
      <c r="F351" s="1"/>
      <c r="G351" s="1"/>
      <c r="H351" s="1"/>
      <c r="I351" s="1"/>
      <c r="J351" s="1"/>
      <c r="K351" s="1"/>
      <c r="L351" s="1"/>
      <c r="M351" s="1"/>
      <c r="O351" s="16"/>
      <c r="P351" s="16"/>
      <c r="Q351" s="16"/>
      <c r="R351" s="16"/>
      <c r="S351" s="16"/>
      <c r="T351" s="16"/>
      <c r="U351" s="16"/>
      <c r="V351" s="16"/>
      <c r="W351" s="16"/>
      <c r="X351" s="16"/>
      <c r="Y351" s="16"/>
      <c r="Z351" s="16"/>
      <c r="AA351" s="16"/>
      <c r="AB351" s="16"/>
      <c r="AC351" s="16"/>
      <c r="AD351" s="16"/>
      <c r="AE351" s="16"/>
      <c r="AF351" s="16"/>
      <c r="AG351" s="16"/>
      <c r="AH351" s="16"/>
      <c r="AI351" s="16"/>
      <c r="AJ351" s="16"/>
      <c r="AK351" s="16"/>
      <c r="AL351" s="16"/>
      <c r="AM351" s="16"/>
      <c r="AN351" s="16"/>
      <c r="AO351" s="16"/>
    </row>
    <row r="352" spans="2:41" ht="18.75" x14ac:dyDescent="0.3">
      <c r="B352" s="1"/>
      <c r="C352" s="1"/>
      <c r="D352" s="1"/>
      <c r="E352" s="1"/>
      <c r="F352" s="1"/>
      <c r="G352" s="1"/>
      <c r="H352" s="1"/>
      <c r="I352" s="1"/>
      <c r="J352" s="1"/>
      <c r="K352" s="1"/>
      <c r="L352" s="1"/>
      <c r="M352" s="1"/>
      <c r="O352" s="16"/>
      <c r="P352" s="16"/>
      <c r="Q352" s="16"/>
      <c r="R352" s="16"/>
      <c r="S352" s="16"/>
      <c r="T352" s="16"/>
      <c r="U352" s="16"/>
      <c r="V352" s="16"/>
      <c r="W352" s="16"/>
      <c r="X352" s="16"/>
      <c r="Y352" s="16"/>
      <c r="Z352" s="16"/>
      <c r="AA352" s="16"/>
      <c r="AB352" s="16"/>
      <c r="AC352" s="16"/>
      <c r="AD352" s="16"/>
      <c r="AE352" s="16"/>
      <c r="AF352" s="16"/>
      <c r="AG352" s="16"/>
      <c r="AH352" s="16"/>
      <c r="AI352" s="16"/>
      <c r="AJ352" s="16"/>
      <c r="AK352" s="16"/>
      <c r="AL352" s="16"/>
      <c r="AM352" s="16"/>
      <c r="AN352" s="16"/>
      <c r="AO352" s="16"/>
    </row>
    <row r="353" spans="2:41" ht="18.75" x14ac:dyDescent="0.3">
      <c r="B353" s="1"/>
      <c r="C353" s="1"/>
      <c r="D353" s="1"/>
      <c r="E353" s="1"/>
      <c r="F353" s="1"/>
      <c r="G353" s="1"/>
      <c r="H353" s="1"/>
      <c r="I353" s="1"/>
      <c r="J353" s="1"/>
      <c r="K353" s="1"/>
      <c r="L353" s="1"/>
      <c r="M353" s="1"/>
      <c r="O353" s="16"/>
      <c r="P353" s="16"/>
      <c r="Q353" s="16"/>
      <c r="R353" s="16"/>
      <c r="S353" s="16"/>
      <c r="T353" s="16"/>
      <c r="U353" s="16"/>
      <c r="V353" s="16"/>
      <c r="W353" s="16"/>
      <c r="X353" s="16"/>
      <c r="Y353" s="16"/>
      <c r="Z353" s="16"/>
      <c r="AA353" s="16"/>
      <c r="AB353" s="16"/>
      <c r="AC353" s="16"/>
      <c r="AD353" s="16"/>
      <c r="AE353" s="16"/>
      <c r="AF353" s="16"/>
      <c r="AG353" s="16"/>
      <c r="AH353" s="16"/>
      <c r="AI353" s="16"/>
      <c r="AJ353" s="16"/>
      <c r="AK353" s="16"/>
      <c r="AL353" s="16"/>
      <c r="AM353" s="16"/>
      <c r="AN353" s="16"/>
      <c r="AO353" s="16"/>
    </row>
    <row r="354" spans="2:41" ht="18.75" x14ac:dyDescent="0.3">
      <c r="B354" s="1"/>
      <c r="C354" s="1"/>
      <c r="D354" s="1"/>
      <c r="E354" s="1"/>
      <c r="F354" s="1"/>
      <c r="G354" s="1"/>
      <c r="H354" s="1"/>
      <c r="I354" s="1"/>
      <c r="J354" s="1"/>
      <c r="K354" s="1"/>
      <c r="L354" s="1"/>
      <c r="M354" s="1"/>
      <c r="O354" s="16"/>
      <c r="P354" s="16"/>
      <c r="Q354" s="16"/>
      <c r="R354" s="16"/>
      <c r="S354" s="16"/>
      <c r="T354" s="16"/>
      <c r="U354" s="16"/>
      <c r="V354" s="16"/>
      <c r="W354" s="16"/>
      <c r="X354" s="16"/>
      <c r="Y354" s="16"/>
      <c r="Z354" s="16"/>
      <c r="AA354" s="16"/>
      <c r="AB354" s="16"/>
      <c r="AC354" s="16"/>
      <c r="AD354" s="16"/>
      <c r="AE354" s="16"/>
      <c r="AF354" s="16"/>
      <c r="AG354" s="16"/>
      <c r="AH354" s="16"/>
      <c r="AI354" s="16"/>
      <c r="AJ354" s="16"/>
      <c r="AK354" s="16"/>
      <c r="AL354" s="16"/>
      <c r="AM354" s="16"/>
      <c r="AN354" s="16"/>
      <c r="AO354" s="16"/>
    </row>
    <row r="355" spans="2:41" ht="18.75" x14ac:dyDescent="0.3">
      <c r="B355" s="1"/>
      <c r="C355" s="1"/>
      <c r="D355" s="1"/>
      <c r="E355" s="1"/>
      <c r="F355" s="1"/>
      <c r="G355" s="1"/>
      <c r="H355" s="1"/>
      <c r="I355" s="1"/>
      <c r="J355" s="1"/>
      <c r="K355" s="1"/>
      <c r="L355" s="1"/>
      <c r="M355" s="1"/>
      <c r="O355" s="16"/>
      <c r="P355" s="16"/>
      <c r="Q355" s="16"/>
      <c r="R355" s="16"/>
      <c r="S355" s="16"/>
      <c r="T355" s="16"/>
      <c r="U355" s="16"/>
      <c r="V355" s="16"/>
      <c r="W355" s="16"/>
      <c r="X355" s="16"/>
      <c r="Y355" s="16"/>
      <c r="Z355" s="16"/>
      <c r="AA355" s="16"/>
      <c r="AB355" s="16"/>
      <c r="AC355" s="16"/>
      <c r="AD355" s="16"/>
      <c r="AE355" s="16"/>
      <c r="AF355" s="16"/>
      <c r="AG355" s="16"/>
      <c r="AH355" s="16"/>
      <c r="AI355" s="16"/>
      <c r="AJ355" s="16"/>
      <c r="AK355" s="16"/>
      <c r="AL355" s="16"/>
      <c r="AM355" s="16"/>
      <c r="AN355" s="16"/>
      <c r="AO355" s="16"/>
    </row>
    <row r="356" spans="2:41" ht="18.75" x14ac:dyDescent="0.3">
      <c r="B356" s="1"/>
      <c r="C356" s="1"/>
      <c r="D356" s="1"/>
      <c r="E356" s="1"/>
      <c r="F356" s="1"/>
      <c r="G356" s="1"/>
      <c r="H356" s="1"/>
      <c r="I356" s="1"/>
      <c r="J356" s="1"/>
      <c r="K356" s="1"/>
      <c r="L356" s="1"/>
      <c r="M356" s="1"/>
      <c r="O356" s="16"/>
      <c r="P356" s="16"/>
      <c r="Q356" s="16"/>
      <c r="R356" s="16"/>
      <c r="S356" s="16"/>
      <c r="T356" s="16"/>
      <c r="U356" s="16"/>
      <c r="V356" s="16"/>
      <c r="W356" s="16"/>
      <c r="X356" s="16"/>
      <c r="Y356" s="16"/>
      <c r="Z356" s="16"/>
      <c r="AA356" s="16"/>
      <c r="AB356" s="16"/>
      <c r="AC356" s="16"/>
      <c r="AD356" s="16"/>
      <c r="AE356" s="16"/>
      <c r="AF356" s="16"/>
      <c r="AG356" s="16"/>
      <c r="AH356" s="16"/>
      <c r="AI356" s="16"/>
      <c r="AJ356" s="16"/>
      <c r="AK356" s="16"/>
      <c r="AL356" s="16"/>
      <c r="AM356" s="16"/>
      <c r="AN356" s="16"/>
      <c r="AO356" s="16"/>
    </row>
    <row r="357" spans="2:41" ht="18.75" x14ac:dyDescent="0.3">
      <c r="B357" s="1"/>
      <c r="C357" s="1"/>
      <c r="D357" s="1"/>
      <c r="E357" s="1"/>
      <c r="F357" s="1"/>
      <c r="G357" s="1"/>
      <c r="H357" s="1"/>
      <c r="I357" s="1"/>
      <c r="J357" s="1"/>
      <c r="K357" s="1"/>
      <c r="L357" s="1"/>
      <c r="M357" s="1"/>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row>
    <row r="358" spans="2:41" ht="18.75" x14ac:dyDescent="0.3">
      <c r="B358" s="1"/>
      <c r="C358" s="1"/>
      <c r="D358" s="1"/>
      <c r="E358" s="1"/>
      <c r="F358" s="1"/>
      <c r="G358" s="1"/>
      <c r="H358" s="1"/>
      <c r="I358" s="1"/>
      <c r="J358" s="1"/>
      <c r="K358" s="1"/>
      <c r="L358" s="1"/>
      <c r="M358" s="1"/>
      <c r="O358" s="16"/>
      <c r="P358" s="16"/>
      <c r="Q358" s="16"/>
      <c r="R358" s="16"/>
      <c r="S358" s="16"/>
      <c r="T358" s="16"/>
      <c r="U358" s="16"/>
      <c r="V358" s="16"/>
      <c r="W358" s="16"/>
      <c r="X358" s="16"/>
      <c r="Y358" s="16"/>
      <c r="Z358" s="16"/>
      <c r="AA358" s="16"/>
      <c r="AB358" s="16"/>
      <c r="AC358" s="16"/>
      <c r="AD358" s="16"/>
      <c r="AE358" s="16"/>
      <c r="AF358" s="16"/>
      <c r="AG358" s="16"/>
      <c r="AH358" s="16"/>
      <c r="AI358" s="16"/>
      <c r="AJ358" s="16"/>
      <c r="AK358" s="16"/>
      <c r="AL358" s="16"/>
      <c r="AM358" s="16"/>
      <c r="AN358" s="16"/>
      <c r="AO358" s="16"/>
    </row>
    <row r="359" spans="2:41" ht="18.75" x14ac:dyDescent="0.3">
      <c r="B359" s="1"/>
      <c r="C359" s="1"/>
      <c r="D359" s="1"/>
      <c r="E359" s="1"/>
      <c r="F359" s="1"/>
      <c r="G359" s="1"/>
      <c r="H359" s="1"/>
      <c r="I359" s="1"/>
      <c r="J359" s="1"/>
      <c r="K359" s="1"/>
      <c r="L359" s="1"/>
      <c r="M359" s="1"/>
      <c r="O359" s="16"/>
      <c r="P359" s="16"/>
      <c r="Q359" s="16"/>
      <c r="R359" s="16"/>
      <c r="S359" s="16"/>
      <c r="T359" s="16"/>
      <c r="U359" s="16"/>
      <c r="V359" s="16"/>
      <c r="W359" s="16"/>
      <c r="X359" s="16"/>
      <c r="Y359" s="16"/>
      <c r="Z359" s="16"/>
      <c r="AA359" s="16"/>
      <c r="AB359" s="16"/>
      <c r="AC359" s="16"/>
      <c r="AD359" s="16"/>
      <c r="AE359" s="16"/>
      <c r="AF359" s="16"/>
      <c r="AG359" s="16"/>
      <c r="AH359" s="16"/>
      <c r="AI359" s="16"/>
      <c r="AJ359" s="16"/>
      <c r="AK359" s="16"/>
      <c r="AL359" s="16"/>
      <c r="AM359" s="16"/>
      <c r="AN359" s="16"/>
      <c r="AO359" s="16"/>
    </row>
    <row r="360" spans="2:41" ht="18.75" x14ac:dyDescent="0.3">
      <c r="B360" s="1"/>
      <c r="C360" s="1"/>
      <c r="D360" s="1"/>
      <c r="E360" s="1"/>
      <c r="F360" s="1"/>
      <c r="G360" s="1"/>
      <c r="H360" s="1"/>
      <c r="I360" s="1"/>
      <c r="J360" s="1"/>
      <c r="K360" s="1"/>
      <c r="L360" s="1"/>
      <c r="M360" s="1"/>
      <c r="O360" s="16"/>
      <c r="P360" s="16"/>
      <c r="Q360" s="16"/>
      <c r="R360" s="16"/>
      <c r="S360" s="16"/>
      <c r="T360" s="16"/>
      <c r="U360" s="16"/>
      <c r="V360" s="16"/>
      <c r="W360" s="16"/>
      <c r="X360" s="16"/>
      <c r="Y360" s="16"/>
      <c r="Z360" s="16"/>
      <c r="AA360" s="16"/>
      <c r="AB360" s="16"/>
      <c r="AC360" s="16"/>
      <c r="AD360" s="16"/>
      <c r="AE360" s="16"/>
      <c r="AF360" s="16"/>
      <c r="AG360" s="16"/>
      <c r="AH360" s="16"/>
      <c r="AI360" s="16"/>
      <c r="AJ360" s="16"/>
      <c r="AK360" s="16"/>
      <c r="AL360" s="16"/>
      <c r="AM360" s="16"/>
      <c r="AN360" s="16"/>
      <c r="AO360" s="16"/>
    </row>
    <row r="361" spans="2:41" ht="18.75" x14ac:dyDescent="0.3">
      <c r="B361" s="1"/>
      <c r="C361" s="1"/>
      <c r="D361" s="1"/>
      <c r="E361" s="1"/>
      <c r="F361" s="1"/>
      <c r="G361" s="1"/>
      <c r="H361" s="1"/>
      <c r="I361" s="1"/>
      <c r="J361" s="1"/>
      <c r="K361" s="1"/>
      <c r="L361" s="1"/>
      <c r="M361" s="1"/>
      <c r="O361" s="16"/>
      <c r="P361" s="16"/>
      <c r="Q361" s="16"/>
      <c r="R361" s="16"/>
      <c r="S361" s="16"/>
      <c r="T361" s="16"/>
      <c r="U361" s="16"/>
      <c r="V361" s="16"/>
      <c r="W361" s="16"/>
      <c r="X361" s="16"/>
      <c r="Y361" s="16"/>
      <c r="Z361" s="16"/>
      <c r="AA361" s="16"/>
      <c r="AB361" s="16"/>
      <c r="AC361" s="16"/>
      <c r="AD361" s="16"/>
      <c r="AE361" s="16"/>
      <c r="AF361" s="16"/>
      <c r="AG361" s="16"/>
      <c r="AH361" s="16"/>
      <c r="AI361" s="16"/>
      <c r="AJ361" s="16"/>
      <c r="AK361" s="16"/>
      <c r="AL361" s="16"/>
      <c r="AM361" s="16"/>
      <c r="AN361" s="16"/>
      <c r="AO361" s="16"/>
    </row>
    <row r="362" spans="2:41" ht="18.75" x14ac:dyDescent="0.3">
      <c r="B362" s="1"/>
      <c r="C362" s="1"/>
      <c r="D362" s="1"/>
      <c r="E362" s="1"/>
      <c r="F362" s="1"/>
      <c r="G362" s="1"/>
      <c r="H362" s="1"/>
      <c r="I362" s="1"/>
      <c r="J362" s="1"/>
      <c r="K362" s="1"/>
      <c r="L362" s="1"/>
      <c r="M362" s="1"/>
      <c r="O362" s="16"/>
      <c r="P362" s="16"/>
      <c r="Q362" s="16"/>
      <c r="R362" s="16"/>
      <c r="S362" s="16"/>
      <c r="T362" s="16"/>
      <c r="U362" s="16"/>
      <c r="V362" s="16"/>
      <c r="W362" s="16"/>
      <c r="X362" s="16"/>
      <c r="Y362" s="16"/>
      <c r="Z362" s="16"/>
      <c r="AA362" s="16"/>
      <c r="AB362" s="16"/>
      <c r="AC362" s="16"/>
      <c r="AD362" s="16"/>
      <c r="AE362" s="16"/>
      <c r="AF362" s="16"/>
      <c r="AG362" s="16"/>
      <c r="AH362" s="16"/>
      <c r="AI362" s="16"/>
      <c r="AJ362" s="16"/>
      <c r="AK362" s="16"/>
      <c r="AL362" s="16"/>
      <c r="AM362" s="16"/>
      <c r="AN362" s="16"/>
      <c r="AO362" s="16"/>
    </row>
    <row r="363" spans="2:41" ht="18.75" x14ac:dyDescent="0.3">
      <c r="B363" s="1"/>
      <c r="C363" s="1"/>
      <c r="D363" s="1"/>
      <c r="E363" s="1"/>
      <c r="F363" s="1"/>
      <c r="G363" s="1"/>
      <c r="H363" s="1"/>
      <c r="I363" s="1"/>
      <c r="J363" s="1"/>
      <c r="K363" s="1"/>
      <c r="L363" s="1"/>
      <c r="M363" s="1"/>
      <c r="O363" s="16"/>
      <c r="P363" s="16"/>
      <c r="Q363" s="16"/>
      <c r="R363" s="16"/>
      <c r="S363" s="16"/>
      <c r="T363" s="16"/>
      <c r="U363" s="16"/>
      <c r="V363" s="16"/>
      <c r="W363" s="16"/>
      <c r="X363" s="16"/>
      <c r="Y363" s="16"/>
      <c r="Z363" s="16"/>
      <c r="AA363" s="16"/>
      <c r="AB363" s="16"/>
      <c r="AC363" s="16"/>
      <c r="AD363" s="16"/>
      <c r="AE363" s="16"/>
      <c r="AF363" s="16"/>
      <c r="AG363" s="16"/>
      <c r="AH363" s="16"/>
      <c r="AI363" s="16"/>
      <c r="AJ363" s="16"/>
      <c r="AK363" s="16"/>
      <c r="AL363" s="16"/>
      <c r="AM363" s="16"/>
      <c r="AN363" s="16"/>
      <c r="AO363" s="16"/>
    </row>
    <row r="364" spans="2:41" ht="18.75" x14ac:dyDescent="0.3">
      <c r="B364" s="1"/>
      <c r="C364" s="1"/>
      <c r="D364" s="1"/>
      <c r="E364" s="1"/>
      <c r="F364" s="1"/>
      <c r="G364" s="1"/>
      <c r="H364" s="1"/>
      <c r="I364" s="1"/>
      <c r="J364" s="1"/>
      <c r="K364" s="1"/>
      <c r="L364" s="1"/>
      <c r="M364" s="1"/>
      <c r="O364" s="16"/>
      <c r="P364" s="16"/>
      <c r="Q364" s="16"/>
      <c r="R364" s="16"/>
      <c r="S364" s="16"/>
      <c r="T364" s="16"/>
      <c r="U364" s="16"/>
      <c r="V364" s="16"/>
      <c r="W364" s="16"/>
      <c r="X364" s="16"/>
      <c r="Y364" s="16"/>
      <c r="Z364" s="16"/>
      <c r="AA364" s="16"/>
      <c r="AB364" s="16"/>
      <c r="AC364" s="16"/>
      <c r="AD364" s="16"/>
      <c r="AE364" s="16"/>
      <c r="AF364" s="16"/>
      <c r="AG364" s="16"/>
      <c r="AH364" s="16"/>
      <c r="AI364" s="16"/>
      <c r="AJ364" s="16"/>
      <c r="AK364" s="16"/>
      <c r="AL364" s="16"/>
      <c r="AM364" s="16"/>
      <c r="AN364" s="16"/>
      <c r="AO364" s="16"/>
    </row>
    <row r="365" spans="2:41" ht="18.75" x14ac:dyDescent="0.3">
      <c r="B365" s="1"/>
      <c r="C365" s="1"/>
      <c r="D365" s="1"/>
      <c r="E365" s="1"/>
      <c r="F365" s="1"/>
      <c r="G365" s="1"/>
      <c r="H365" s="1"/>
      <c r="I365" s="1"/>
      <c r="J365" s="1"/>
      <c r="K365" s="1"/>
      <c r="L365" s="1"/>
      <c r="M365" s="1"/>
      <c r="O365" s="16"/>
      <c r="P365" s="16"/>
      <c r="Q365" s="16"/>
      <c r="R365" s="16"/>
      <c r="S365" s="16"/>
      <c r="T365" s="16"/>
      <c r="U365" s="16"/>
      <c r="V365" s="16"/>
      <c r="W365" s="16"/>
      <c r="X365" s="16"/>
      <c r="Y365" s="16"/>
      <c r="Z365" s="16"/>
      <c r="AA365" s="16"/>
      <c r="AB365" s="16"/>
      <c r="AC365" s="16"/>
      <c r="AD365" s="16"/>
      <c r="AE365" s="16"/>
      <c r="AF365" s="16"/>
      <c r="AG365" s="16"/>
      <c r="AH365" s="16"/>
      <c r="AI365" s="16"/>
      <c r="AJ365" s="16"/>
      <c r="AK365" s="16"/>
      <c r="AL365" s="16"/>
      <c r="AM365" s="16"/>
      <c r="AN365" s="16"/>
      <c r="AO365" s="16"/>
    </row>
    <row r="366" spans="2:41" ht="18.75" x14ac:dyDescent="0.3">
      <c r="B366" s="1"/>
      <c r="C366" s="1"/>
      <c r="D366" s="1"/>
      <c r="E366" s="1"/>
      <c r="F366" s="1"/>
      <c r="G366" s="1"/>
      <c r="H366" s="1"/>
      <c r="I366" s="1"/>
      <c r="J366" s="1"/>
      <c r="K366" s="1"/>
      <c r="L366" s="1"/>
      <c r="M366" s="1"/>
      <c r="O366" s="16"/>
      <c r="P366" s="16"/>
      <c r="Q366" s="16"/>
      <c r="R366" s="16"/>
      <c r="S366" s="16"/>
      <c r="T366" s="16"/>
      <c r="U366" s="16"/>
      <c r="V366" s="16"/>
      <c r="W366" s="16"/>
      <c r="X366" s="16"/>
      <c r="Y366" s="16"/>
      <c r="Z366" s="16"/>
      <c r="AA366" s="16"/>
      <c r="AB366" s="16"/>
      <c r="AC366" s="16"/>
      <c r="AD366" s="16"/>
      <c r="AE366" s="16"/>
      <c r="AF366" s="16"/>
      <c r="AG366" s="16"/>
      <c r="AH366" s="16"/>
      <c r="AI366" s="16"/>
      <c r="AJ366" s="16"/>
      <c r="AK366" s="16"/>
      <c r="AL366" s="16"/>
      <c r="AM366" s="16"/>
      <c r="AN366" s="16"/>
      <c r="AO366" s="16"/>
    </row>
    <row r="367" spans="2:41" ht="18.75" x14ac:dyDescent="0.3">
      <c r="B367" s="1"/>
      <c r="C367" s="1"/>
      <c r="D367" s="1"/>
      <c r="E367" s="1"/>
      <c r="F367" s="1"/>
      <c r="G367" s="1"/>
      <c r="H367" s="1"/>
      <c r="I367" s="1"/>
      <c r="J367" s="1"/>
      <c r="K367" s="1"/>
      <c r="L367" s="1"/>
      <c r="M367" s="1"/>
      <c r="O367" s="16"/>
      <c r="P367" s="16"/>
      <c r="Q367" s="16"/>
      <c r="R367" s="16"/>
      <c r="S367" s="16"/>
      <c r="T367" s="16"/>
      <c r="U367" s="16"/>
      <c r="V367" s="16"/>
      <c r="W367" s="16"/>
      <c r="X367" s="16"/>
      <c r="Y367" s="16"/>
      <c r="Z367" s="16"/>
      <c r="AA367" s="16"/>
      <c r="AB367" s="16"/>
      <c r="AC367" s="16"/>
      <c r="AD367" s="16"/>
      <c r="AE367" s="16"/>
      <c r="AF367" s="16"/>
      <c r="AG367" s="16"/>
      <c r="AH367" s="16"/>
      <c r="AI367" s="16"/>
      <c r="AJ367" s="16"/>
      <c r="AK367" s="16"/>
      <c r="AL367" s="16"/>
      <c r="AM367" s="16"/>
      <c r="AN367" s="16"/>
      <c r="AO367" s="16"/>
    </row>
    <row r="368" spans="2:41" ht="18.75" x14ac:dyDescent="0.3">
      <c r="B368" s="1"/>
      <c r="C368" s="1"/>
      <c r="D368" s="1"/>
      <c r="E368" s="1"/>
      <c r="F368" s="1"/>
      <c r="G368" s="1"/>
      <c r="H368" s="1"/>
      <c r="I368" s="1"/>
      <c r="J368" s="1"/>
      <c r="K368" s="1"/>
      <c r="L368" s="1"/>
      <c r="M368" s="1"/>
      <c r="O368" s="16"/>
      <c r="P368" s="16"/>
      <c r="Q368" s="16"/>
      <c r="R368" s="16"/>
      <c r="S368" s="16"/>
      <c r="T368" s="16"/>
      <c r="U368" s="16"/>
      <c r="V368" s="16"/>
      <c r="W368" s="16"/>
      <c r="X368" s="16"/>
      <c r="Y368" s="16"/>
      <c r="Z368" s="16"/>
      <c r="AA368" s="16"/>
      <c r="AB368" s="16"/>
      <c r="AC368" s="16"/>
      <c r="AD368" s="16"/>
      <c r="AE368" s="16"/>
      <c r="AF368" s="16"/>
      <c r="AG368" s="16"/>
      <c r="AH368" s="16"/>
      <c r="AI368" s="16"/>
      <c r="AJ368" s="16"/>
      <c r="AK368" s="16"/>
      <c r="AL368" s="16"/>
      <c r="AM368" s="16"/>
      <c r="AN368" s="16"/>
      <c r="AO368" s="16"/>
    </row>
    <row r="369" spans="2:41" ht="18.75" x14ac:dyDescent="0.3">
      <c r="B369" s="1"/>
      <c r="C369" s="1"/>
      <c r="D369" s="1"/>
      <c r="E369" s="1"/>
      <c r="F369" s="1"/>
      <c r="G369" s="1"/>
      <c r="H369" s="1"/>
      <c r="I369" s="1"/>
      <c r="J369" s="1"/>
      <c r="K369" s="1"/>
      <c r="L369" s="1"/>
      <c r="M369" s="1"/>
      <c r="O369" s="16"/>
      <c r="P369" s="16"/>
      <c r="Q369" s="16"/>
      <c r="R369" s="16"/>
      <c r="S369" s="16"/>
      <c r="T369" s="16"/>
      <c r="U369" s="16"/>
      <c r="V369" s="16"/>
      <c r="W369" s="16"/>
      <c r="X369" s="16"/>
      <c r="Y369" s="16"/>
      <c r="Z369" s="16"/>
      <c r="AA369" s="16"/>
      <c r="AB369" s="16"/>
      <c r="AC369" s="16"/>
      <c r="AD369" s="16"/>
      <c r="AE369" s="16"/>
      <c r="AF369" s="16"/>
      <c r="AG369" s="16"/>
      <c r="AH369" s="16"/>
      <c r="AI369" s="16"/>
      <c r="AJ369" s="16"/>
      <c r="AK369" s="16"/>
      <c r="AL369" s="16"/>
      <c r="AM369" s="16"/>
      <c r="AN369" s="16"/>
      <c r="AO369" s="16"/>
    </row>
    <row r="370" spans="2:41" ht="18.75" x14ac:dyDescent="0.3">
      <c r="B370" s="1"/>
      <c r="C370" s="1"/>
      <c r="D370" s="1"/>
      <c r="E370" s="1"/>
      <c r="F370" s="1"/>
      <c r="G370" s="1"/>
      <c r="H370" s="1"/>
      <c r="I370" s="1"/>
      <c r="J370" s="1"/>
      <c r="K370" s="1"/>
      <c r="L370" s="1"/>
      <c r="M370" s="1"/>
      <c r="O370" s="16"/>
      <c r="P370" s="16"/>
      <c r="Q370" s="16"/>
      <c r="R370" s="16"/>
      <c r="S370" s="16"/>
      <c r="T370" s="16"/>
      <c r="U370" s="16"/>
      <c r="V370" s="16"/>
      <c r="W370" s="16"/>
      <c r="X370" s="16"/>
      <c r="Y370" s="16"/>
      <c r="Z370" s="16"/>
      <c r="AA370" s="16"/>
      <c r="AB370" s="16"/>
      <c r="AC370" s="16"/>
      <c r="AD370" s="16"/>
      <c r="AE370" s="16"/>
      <c r="AF370" s="16"/>
      <c r="AG370" s="16"/>
      <c r="AH370" s="16"/>
      <c r="AI370" s="16"/>
      <c r="AJ370" s="16"/>
      <c r="AK370" s="16"/>
      <c r="AL370" s="16"/>
      <c r="AM370" s="16"/>
      <c r="AN370" s="16"/>
      <c r="AO370" s="16"/>
    </row>
    <row r="371" spans="2:41" ht="18.75" x14ac:dyDescent="0.3">
      <c r="B371" s="1"/>
      <c r="C371" s="1"/>
      <c r="D371" s="1"/>
      <c r="E371" s="1"/>
      <c r="F371" s="1"/>
      <c r="G371" s="1"/>
      <c r="H371" s="1"/>
      <c r="I371" s="1"/>
      <c r="J371" s="1"/>
      <c r="K371" s="1"/>
      <c r="L371" s="1"/>
      <c r="M371" s="1"/>
      <c r="O371" s="16"/>
      <c r="P371" s="16"/>
      <c r="Q371" s="16"/>
      <c r="R371" s="16"/>
      <c r="S371" s="16"/>
      <c r="T371" s="16"/>
      <c r="U371" s="16"/>
      <c r="V371" s="16"/>
      <c r="W371" s="16"/>
      <c r="X371" s="16"/>
      <c r="Y371" s="16"/>
      <c r="Z371" s="16"/>
      <c r="AA371" s="16"/>
      <c r="AB371" s="16"/>
      <c r="AC371" s="16"/>
      <c r="AD371" s="16"/>
      <c r="AE371" s="16"/>
      <c r="AF371" s="16"/>
      <c r="AG371" s="16"/>
      <c r="AH371" s="16"/>
      <c r="AI371" s="16"/>
      <c r="AJ371" s="16"/>
      <c r="AK371" s="16"/>
      <c r="AL371" s="16"/>
      <c r="AM371" s="16"/>
      <c r="AN371" s="16"/>
      <c r="AO371" s="16"/>
    </row>
    <row r="372" spans="2:41" ht="18.75" x14ac:dyDescent="0.3">
      <c r="B372" s="1"/>
      <c r="C372" s="1"/>
      <c r="D372" s="1"/>
      <c r="E372" s="1"/>
      <c r="F372" s="1"/>
      <c r="G372" s="1"/>
      <c r="H372" s="1"/>
      <c r="I372" s="1"/>
      <c r="J372" s="1"/>
      <c r="K372" s="1"/>
      <c r="L372" s="1"/>
      <c r="M372" s="1"/>
      <c r="O372" s="16"/>
      <c r="P372" s="16"/>
      <c r="Q372" s="16"/>
      <c r="R372" s="16"/>
      <c r="S372" s="16"/>
      <c r="T372" s="16"/>
      <c r="U372" s="16"/>
      <c r="V372" s="16"/>
      <c r="W372" s="16"/>
      <c r="X372" s="16"/>
      <c r="Y372" s="16"/>
      <c r="Z372" s="16"/>
      <c r="AA372" s="16"/>
      <c r="AB372" s="16"/>
      <c r="AC372" s="16"/>
      <c r="AD372" s="16"/>
      <c r="AE372" s="16"/>
      <c r="AF372" s="16"/>
      <c r="AG372" s="16"/>
      <c r="AH372" s="16"/>
      <c r="AI372" s="16"/>
      <c r="AJ372" s="16"/>
      <c r="AK372" s="16"/>
      <c r="AL372" s="16"/>
      <c r="AM372" s="16"/>
      <c r="AN372" s="16"/>
      <c r="AO372" s="16"/>
    </row>
    <row r="373" spans="2:41" ht="18.75" x14ac:dyDescent="0.3">
      <c r="B373" s="1"/>
      <c r="C373" s="1"/>
      <c r="D373" s="1"/>
      <c r="E373" s="1"/>
      <c r="F373" s="1"/>
      <c r="G373" s="1"/>
      <c r="H373" s="1"/>
      <c r="I373" s="1"/>
      <c r="J373" s="1"/>
      <c r="K373" s="1"/>
      <c r="L373" s="1"/>
      <c r="M373" s="1"/>
      <c r="O373" s="16"/>
      <c r="P373" s="16"/>
      <c r="Q373" s="16"/>
      <c r="R373" s="16"/>
      <c r="S373" s="16"/>
      <c r="T373" s="16"/>
      <c r="U373" s="16"/>
      <c r="V373" s="16"/>
      <c r="W373" s="16"/>
      <c r="X373" s="16"/>
      <c r="Y373" s="16"/>
      <c r="Z373" s="16"/>
      <c r="AA373" s="16"/>
      <c r="AB373" s="16"/>
      <c r="AC373" s="16"/>
      <c r="AD373" s="16"/>
      <c r="AE373" s="16"/>
      <c r="AF373" s="16"/>
      <c r="AG373" s="16"/>
      <c r="AH373" s="16"/>
      <c r="AI373" s="16"/>
      <c r="AJ373" s="16"/>
      <c r="AK373" s="16"/>
      <c r="AL373" s="16"/>
      <c r="AM373" s="16"/>
      <c r="AN373" s="16"/>
      <c r="AO373" s="16"/>
    </row>
    <row r="374" spans="2:41" ht="18.75" x14ac:dyDescent="0.3">
      <c r="B374" s="1"/>
      <c r="C374" s="1"/>
      <c r="D374" s="1"/>
      <c r="E374" s="1"/>
      <c r="F374" s="1"/>
      <c r="G374" s="1"/>
      <c r="H374" s="1"/>
      <c r="I374" s="1"/>
      <c r="J374" s="1"/>
      <c r="K374" s="1"/>
      <c r="L374" s="1"/>
      <c r="M374" s="1"/>
      <c r="O374" s="16"/>
      <c r="P374" s="16"/>
      <c r="Q374" s="16"/>
      <c r="R374" s="16"/>
      <c r="S374" s="16"/>
      <c r="T374" s="16"/>
      <c r="U374" s="16"/>
      <c r="V374" s="16"/>
      <c r="W374" s="16"/>
      <c r="X374" s="16"/>
      <c r="Y374" s="16"/>
      <c r="Z374" s="16"/>
      <c r="AA374" s="16"/>
      <c r="AB374" s="16"/>
      <c r="AC374" s="16"/>
      <c r="AD374" s="16"/>
      <c r="AE374" s="16"/>
      <c r="AF374" s="16"/>
      <c r="AG374" s="16"/>
      <c r="AH374" s="16"/>
      <c r="AI374" s="16"/>
      <c r="AJ374" s="16"/>
      <c r="AK374" s="16"/>
      <c r="AL374" s="16"/>
      <c r="AM374" s="16"/>
      <c r="AN374" s="16"/>
      <c r="AO374" s="16"/>
    </row>
    <row r="375" spans="2:41" ht="18.75" x14ac:dyDescent="0.3">
      <c r="B375" s="1"/>
      <c r="C375" s="1"/>
      <c r="D375" s="1"/>
      <c r="E375" s="1"/>
      <c r="F375" s="1"/>
      <c r="G375" s="1"/>
      <c r="H375" s="1"/>
      <c r="I375" s="1"/>
      <c r="J375" s="1"/>
      <c r="K375" s="1"/>
      <c r="L375" s="1"/>
      <c r="M375" s="1"/>
      <c r="O375" s="16"/>
      <c r="P375" s="16"/>
      <c r="Q375" s="16"/>
      <c r="R375" s="16"/>
      <c r="S375" s="16"/>
      <c r="T375" s="16"/>
      <c r="U375" s="16"/>
      <c r="V375" s="16"/>
      <c r="W375" s="16"/>
      <c r="X375" s="16"/>
      <c r="Y375" s="16"/>
      <c r="Z375" s="16"/>
      <c r="AA375" s="16"/>
      <c r="AB375" s="16"/>
      <c r="AC375" s="16"/>
      <c r="AD375" s="16"/>
      <c r="AE375" s="16"/>
      <c r="AF375" s="16"/>
      <c r="AG375" s="16"/>
      <c r="AH375" s="16"/>
      <c r="AI375" s="16"/>
      <c r="AJ375" s="16"/>
      <c r="AK375" s="16"/>
      <c r="AL375" s="16"/>
      <c r="AM375" s="16"/>
      <c r="AN375" s="16"/>
      <c r="AO375" s="16"/>
    </row>
    <row r="376" spans="2:41" ht="18.75" x14ac:dyDescent="0.3">
      <c r="B376" s="1"/>
      <c r="C376" s="1"/>
      <c r="D376" s="1"/>
      <c r="E376" s="1"/>
      <c r="F376" s="1"/>
      <c r="G376" s="1"/>
      <c r="H376" s="1"/>
      <c r="I376" s="1"/>
      <c r="J376" s="1"/>
      <c r="K376" s="1"/>
      <c r="L376" s="1"/>
      <c r="M376" s="1"/>
      <c r="O376" s="16"/>
      <c r="P376" s="16"/>
      <c r="Q376" s="16"/>
      <c r="R376" s="16"/>
      <c r="S376" s="16"/>
      <c r="T376" s="16"/>
      <c r="U376" s="16"/>
      <c r="V376" s="16"/>
      <c r="W376" s="16"/>
      <c r="X376" s="16"/>
      <c r="Y376" s="16"/>
      <c r="Z376" s="16"/>
      <c r="AA376" s="16"/>
      <c r="AB376" s="16"/>
      <c r="AC376" s="16"/>
      <c r="AD376" s="16"/>
      <c r="AE376" s="16"/>
      <c r="AF376" s="16"/>
      <c r="AG376" s="16"/>
      <c r="AH376" s="16"/>
      <c r="AI376" s="16"/>
      <c r="AJ376" s="16"/>
      <c r="AK376" s="16"/>
      <c r="AL376" s="16"/>
      <c r="AM376" s="16"/>
      <c r="AN376" s="16"/>
      <c r="AO376" s="16"/>
    </row>
    <row r="377" spans="2:41" ht="18.75" x14ac:dyDescent="0.3">
      <c r="B377" s="1"/>
      <c r="C377" s="1"/>
      <c r="D377" s="1"/>
      <c r="E377" s="1"/>
      <c r="F377" s="1"/>
      <c r="G377" s="1"/>
      <c r="H377" s="1"/>
      <c r="I377" s="1"/>
      <c r="J377" s="1"/>
      <c r="K377" s="1"/>
      <c r="L377" s="1"/>
      <c r="M377" s="1"/>
      <c r="O377" s="16"/>
      <c r="P377" s="16"/>
      <c r="Q377" s="16"/>
      <c r="R377" s="16"/>
      <c r="S377" s="16"/>
      <c r="T377" s="16"/>
      <c r="U377" s="16"/>
      <c r="V377" s="16"/>
      <c r="W377" s="16"/>
      <c r="X377" s="16"/>
      <c r="Y377" s="16"/>
      <c r="Z377" s="16"/>
      <c r="AA377" s="16"/>
      <c r="AB377" s="16"/>
      <c r="AC377" s="16"/>
      <c r="AD377" s="16"/>
      <c r="AE377" s="16"/>
      <c r="AF377" s="16"/>
      <c r="AG377" s="16"/>
      <c r="AH377" s="16"/>
      <c r="AI377" s="16"/>
      <c r="AJ377" s="16"/>
      <c r="AK377" s="16"/>
      <c r="AL377" s="16"/>
      <c r="AM377" s="16"/>
      <c r="AN377" s="16"/>
      <c r="AO377" s="16"/>
    </row>
    <row r="378" spans="2:41" ht="18.75" x14ac:dyDescent="0.3">
      <c r="B378" s="1"/>
      <c r="C378" s="1"/>
      <c r="D378" s="1"/>
      <c r="E378" s="1"/>
      <c r="F378" s="1"/>
      <c r="G378" s="1"/>
      <c r="H378" s="1"/>
      <c r="I378" s="1"/>
      <c r="J378" s="1"/>
      <c r="K378" s="1"/>
      <c r="L378" s="1"/>
      <c r="M378" s="1"/>
      <c r="O378" s="16"/>
      <c r="P378" s="16"/>
      <c r="Q378" s="16"/>
      <c r="R378" s="16"/>
      <c r="S378" s="16"/>
      <c r="T378" s="16"/>
      <c r="U378" s="16"/>
      <c r="V378" s="16"/>
      <c r="W378" s="16"/>
      <c r="X378" s="16"/>
      <c r="Y378" s="16"/>
      <c r="Z378" s="16"/>
      <c r="AA378" s="16"/>
      <c r="AB378" s="16"/>
      <c r="AC378" s="16"/>
      <c r="AD378" s="16"/>
      <c r="AE378" s="16"/>
      <c r="AF378" s="16"/>
      <c r="AG378" s="16"/>
      <c r="AH378" s="16"/>
      <c r="AI378" s="16"/>
      <c r="AJ378" s="16"/>
      <c r="AK378" s="16"/>
      <c r="AL378" s="16"/>
      <c r="AM378" s="16"/>
      <c r="AN378" s="16"/>
      <c r="AO378" s="16"/>
    </row>
    <row r="379" spans="2:41" ht="18.75" x14ac:dyDescent="0.3">
      <c r="B379" s="1"/>
      <c r="C379" s="1"/>
      <c r="D379" s="1"/>
      <c r="E379" s="1"/>
      <c r="F379" s="1"/>
      <c r="G379" s="1"/>
      <c r="H379" s="1"/>
      <c r="I379" s="1"/>
      <c r="J379" s="1"/>
      <c r="K379" s="1"/>
      <c r="L379" s="1"/>
      <c r="M379" s="1"/>
      <c r="O379" s="16"/>
      <c r="P379" s="16"/>
      <c r="Q379" s="16"/>
      <c r="R379" s="16"/>
      <c r="S379" s="16"/>
      <c r="T379" s="16"/>
      <c r="U379" s="16"/>
      <c r="V379" s="16"/>
      <c r="W379" s="16"/>
      <c r="X379" s="16"/>
      <c r="Y379" s="16"/>
      <c r="Z379" s="16"/>
      <c r="AA379" s="16"/>
      <c r="AB379" s="16"/>
      <c r="AC379" s="16"/>
      <c r="AD379" s="16"/>
      <c r="AE379" s="16"/>
      <c r="AF379" s="16"/>
      <c r="AG379" s="16"/>
      <c r="AH379" s="16"/>
      <c r="AI379" s="16"/>
      <c r="AJ379" s="16"/>
      <c r="AK379" s="16"/>
      <c r="AL379" s="16"/>
      <c r="AM379" s="16"/>
      <c r="AN379" s="16"/>
      <c r="AO379" s="16"/>
    </row>
    <row r="380" spans="2:41" ht="18.75" x14ac:dyDescent="0.3">
      <c r="B380" s="1"/>
      <c r="C380" s="1"/>
      <c r="D380" s="1"/>
      <c r="E380" s="1"/>
      <c r="F380" s="1"/>
      <c r="G380" s="1"/>
      <c r="H380" s="1"/>
      <c r="I380" s="1"/>
      <c r="J380" s="1"/>
      <c r="K380" s="1"/>
      <c r="L380" s="1"/>
      <c r="M380" s="1"/>
      <c r="O380" s="16"/>
      <c r="P380" s="16"/>
      <c r="Q380" s="16"/>
      <c r="R380" s="16"/>
      <c r="S380" s="16"/>
      <c r="T380" s="16"/>
      <c r="U380" s="16"/>
      <c r="V380" s="16"/>
      <c r="W380" s="16"/>
      <c r="X380" s="16"/>
      <c r="Y380" s="16"/>
      <c r="Z380" s="16"/>
      <c r="AA380" s="16"/>
      <c r="AB380" s="16"/>
      <c r="AC380" s="16"/>
      <c r="AD380" s="16"/>
      <c r="AE380" s="16"/>
      <c r="AF380" s="16"/>
      <c r="AG380" s="16"/>
      <c r="AH380" s="16"/>
      <c r="AI380" s="16"/>
      <c r="AJ380" s="16"/>
      <c r="AK380" s="16"/>
      <c r="AL380" s="16"/>
      <c r="AM380" s="16"/>
      <c r="AN380" s="16"/>
      <c r="AO380" s="16"/>
    </row>
    <row r="381" spans="2:41" ht="18.75" x14ac:dyDescent="0.3">
      <c r="B381" s="1"/>
      <c r="C381" s="1"/>
      <c r="D381" s="1"/>
      <c r="E381" s="1"/>
      <c r="F381" s="1"/>
      <c r="G381" s="1"/>
      <c r="H381" s="1"/>
      <c r="I381" s="1"/>
      <c r="J381" s="1"/>
      <c r="K381" s="1"/>
      <c r="L381" s="1"/>
      <c r="M381" s="1"/>
      <c r="O381" s="16"/>
      <c r="P381" s="16"/>
      <c r="Q381" s="16"/>
      <c r="R381" s="16"/>
      <c r="S381" s="16"/>
      <c r="T381" s="16"/>
      <c r="U381" s="16"/>
      <c r="V381" s="16"/>
      <c r="W381" s="16"/>
      <c r="X381" s="16"/>
      <c r="Y381" s="16"/>
      <c r="Z381" s="16"/>
      <c r="AA381" s="16"/>
      <c r="AB381" s="16"/>
      <c r="AC381" s="16"/>
      <c r="AD381" s="16"/>
      <c r="AE381" s="16"/>
      <c r="AF381" s="16"/>
      <c r="AG381" s="16"/>
      <c r="AH381" s="16"/>
      <c r="AI381" s="16"/>
      <c r="AJ381" s="16"/>
      <c r="AK381" s="16"/>
      <c r="AL381" s="16"/>
      <c r="AM381" s="16"/>
      <c r="AN381" s="16"/>
      <c r="AO381" s="16"/>
    </row>
    <row r="382" spans="2:41" ht="18.75" x14ac:dyDescent="0.3">
      <c r="B382" s="1"/>
      <c r="C382" s="1"/>
      <c r="D382" s="1"/>
      <c r="E382" s="1"/>
      <c r="F382" s="1"/>
      <c r="G382" s="1"/>
      <c r="H382" s="1"/>
      <c r="I382" s="1"/>
      <c r="J382" s="1"/>
      <c r="K382" s="1"/>
      <c r="L382" s="1"/>
      <c r="M382" s="1"/>
      <c r="O382" s="16"/>
      <c r="P382" s="16"/>
      <c r="Q382" s="16"/>
      <c r="R382" s="16"/>
      <c r="S382" s="16"/>
      <c r="T382" s="16"/>
      <c r="U382" s="16"/>
      <c r="V382" s="16"/>
      <c r="W382" s="16"/>
      <c r="X382" s="16"/>
      <c r="Y382" s="16"/>
      <c r="Z382" s="16"/>
      <c r="AA382" s="16"/>
      <c r="AB382" s="16"/>
      <c r="AC382" s="16"/>
      <c r="AD382" s="16"/>
      <c r="AE382" s="16"/>
      <c r="AF382" s="16"/>
      <c r="AG382" s="16"/>
      <c r="AH382" s="16"/>
      <c r="AI382" s="16"/>
      <c r="AJ382" s="16"/>
      <c r="AK382" s="16"/>
      <c r="AL382" s="16"/>
      <c r="AM382" s="16"/>
      <c r="AN382" s="16"/>
      <c r="AO382" s="16"/>
    </row>
    <row r="383" spans="2:41" ht="18.75" x14ac:dyDescent="0.3">
      <c r="B383" s="1"/>
      <c r="C383" s="1"/>
      <c r="D383" s="1"/>
      <c r="E383" s="1"/>
      <c r="F383" s="1"/>
      <c r="G383" s="1"/>
      <c r="H383" s="1"/>
      <c r="I383" s="1"/>
      <c r="J383" s="1"/>
      <c r="K383" s="1"/>
      <c r="L383" s="1"/>
      <c r="M383" s="1"/>
      <c r="O383" s="16"/>
      <c r="P383" s="16"/>
      <c r="Q383" s="16"/>
      <c r="R383" s="16"/>
      <c r="S383" s="16"/>
      <c r="T383" s="16"/>
      <c r="U383" s="16"/>
      <c r="V383" s="16"/>
      <c r="W383" s="16"/>
      <c r="X383" s="16"/>
      <c r="Y383" s="16"/>
      <c r="Z383" s="16"/>
      <c r="AA383" s="16"/>
      <c r="AB383" s="16"/>
      <c r="AC383" s="16"/>
      <c r="AD383" s="16"/>
      <c r="AE383" s="16"/>
      <c r="AF383" s="16"/>
      <c r="AG383" s="16"/>
      <c r="AH383" s="16"/>
      <c r="AI383" s="16"/>
      <c r="AJ383" s="16"/>
      <c r="AK383" s="16"/>
      <c r="AL383" s="16"/>
      <c r="AM383" s="16"/>
      <c r="AN383" s="16"/>
      <c r="AO383" s="16"/>
    </row>
    <row r="384" spans="2:41" ht="18.75" x14ac:dyDescent="0.3">
      <c r="B384" s="1"/>
      <c r="C384" s="1"/>
      <c r="D384" s="1"/>
      <c r="E384" s="1"/>
      <c r="F384" s="1"/>
      <c r="G384" s="1"/>
      <c r="H384" s="1"/>
      <c r="I384" s="1"/>
      <c r="J384" s="1"/>
      <c r="K384" s="1"/>
      <c r="L384" s="1"/>
      <c r="M384" s="1"/>
      <c r="O384" s="16"/>
      <c r="P384" s="16"/>
      <c r="Q384" s="16"/>
      <c r="R384" s="16"/>
      <c r="S384" s="16"/>
      <c r="T384" s="16"/>
      <c r="U384" s="16"/>
      <c r="V384" s="16"/>
      <c r="W384" s="16"/>
      <c r="X384" s="16"/>
      <c r="Y384" s="16"/>
      <c r="Z384" s="16"/>
      <c r="AA384" s="16"/>
      <c r="AB384" s="16"/>
      <c r="AC384" s="16"/>
      <c r="AD384" s="16"/>
      <c r="AE384" s="16"/>
      <c r="AF384" s="16"/>
      <c r="AG384" s="16"/>
      <c r="AH384" s="16"/>
      <c r="AI384" s="16"/>
      <c r="AJ384" s="16"/>
      <c r="AK384" s="16"/>
      <c r="AL384" s="16"/>
      <c r="AM384" s="16"/>
      <c r="AN384" s="16"/>
      <c r="AO384" s="16"/>
    </row>
    <row r="385" spans="2:41" ht="18.75" x14ac:dyDescent="0.3">
      <c r="B385" s="1"/>
      <c r="C385" s="1"/>
      <c r="D385" s="1"/>
      <c r="E385" s="1"/>
      <c r="F385" s="1"/>
      <c r="G385" s="1"/>
      <c r="H385" s="1"/>
      <c r="I385" s="1"/>
      <c r="J385" s="1"/>
      <c r="K385" s="1"/>
      <c r="L385" s="1"/>
      <c r="M385" s="1"/>
      <c r="O385" s="16"/>
      <c r="P385" s="16"/>
      <c r="Q385" s="16"/>
      <c r="R385" s="16"/>
      <c r="S385" s="16"/>
      <c r="T385" s="16"/>
      <c r="U385" s="16"/>
      <c r="V385" s="16"/>
      <c r="W385" s="16"/>
      <c r="X385" s="16"/>
      <c r="Y385" s="16"/>
      <c r="Z385" s="16"/>
      <c r="AA385" s="16"/>
      <c r="AB385" s="16"/>
      <c r="AC385" s="16"/>
      <c r="AD385" s="16"/>
      <c r="AE385" s="16"/>
      <c r="AF385" s="16"/>
      <c r="AG385" s="16"/>
      <c r="AH385" s="16"/>
      <c r="AI385" s="16"/>
      <c r="AJ385" s="16"/>
      <c r="AK385" s="16"/>
      <c r="AL385" s="16"/>
      <c r="AM385" s="16"/>
      <c r="AN385" s="16"/>
      <c r="AO385" s="16"/>
    </row>
    <row r="386" spans="2:41" ht="18.75" x14ac:dyDescent="0.3">
      <c r="B386" s="1"/>
      <c r="C386" s="1"/>
      <c r="D386" s="1"/>
      <c r="E386" s="1"/>
      <c r="F386" s="1"/>
      <c r="G386" s="1"/>
      <c r="H386" s="1"/>
      <c r="I386" s="1"/>
      <c r="J386" s="1"/>
      <c r="K386" s="1"/>
      <c r="L386" s="1"/>
      <c r="M386" s="1"/>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row>
    <row r="387" spans="2:41" ht="18.75" x14ac:dyDescent="0.3">
      <c r="B387" s="1"/>
      <c r="C387" s="1"/>
      <c r="D387" s="1"/>
      <c r="E387" s="1"/>
      <c r="F387" s="1"/>
      <c r="G387" s="1"/>
      <c r="H387" s="1"/>
      <c r="I387" s="1"/>
      <c r="J387" s="1"/>
      <c r="K387" s="1"/>
      <c r="L387" s="1"/>
      <c r="M387" s="1"/>
      <c r="O387" s="16"/>
      <c r="P387" s="16"/>
      <c r="Q387" s="16"/>
      <c r="R387" s="16"/>
      <c r="S387" s="16"/>
      <c r="T387" s="16"/>
      <c r="U387" s="16"/>
      <c r="V387" s="16"/>
      <c r="W387" s="16"/>
      <c r="X387" s="16"/>
      <c r="Y387" s="16"/>
      <c r="Z387" s="16"/>
      <c r="AA387" s="16"/>
      <c r="AB387" s="16"/>
      <c r="AC387" s="16"/>
      <c r="AD387" s="16"/>
      <c r="AE387" s="16"/>
      <c r="AF387" s="16"/>
      <c r="AG387" s="16"/>
      <c r="AH387" s="16"/>
      <c r="AI387" s="16"/>
      <c r="AJ387" s="16"/>
      <c r="AK387" s="16"/>
      <c r="AL387" s="16"/>
      <c r="AM387" s="16"/>
      <c r="AN387" s="16"/>
      <c r="AO387" s="16"/>
    </row>
    <row r="388" spans="2:41" ht="18.75" x14ac:dyDescent="0.3">
      <c r="B388" s="1"/>
      <c r="C388" s="1"/>
      <c r="D388" s="1"/>
      <c r="E388" s="1"/>
      <c r="F388" s="1"/>
      <c r="G388" s="1"/>
      <c r="H388" s="1"/>
      <c r="I388" s="1"/>
      <c r="J388" s="1"/>
      <c r="K388" s="1"/>
      <c r="L388" s="1"/>
      <c r="M388" s="1"/>
      <c r="O388" s="16"/>
      <c r="P388" s="16"/>
      <c r="Q388" s="16"/>
      <c r="R388" s="16"/>
      <c r="S388" s="16"/>
      <c r="T388" s="16"/>
      <c r="U388" s="16"/>
      <c r="V388" s="16"/>
      <c r="W388" s="16"/>
      <c r="X388" s="16"/>
      <c r="Y388" s="16"/>
      <c r="Z388" s="16"/>
      <c r="AA388" s="16"/>
      <c r="AB388" s="16"/>
      <c r="AC388" s="16"/>
      <c r="AD388" s="16"/>
      <c r="AE388" s="16"/>
      <c r="AF388" s="16"/>
      <c r="AG388" s="16"/>
      <c r="AH388" s="16"/>
      <c r="AI388" s="16"/>
      <c r="AJ388" s="16"/>
      <c r="AK388" s="16"/>
      <c r="AL388" s="16"/>
      <c r="AM388" s="16"/>
      <c r="AN388" s="16"/>
      <c r="AO388" s="16"/>
    </row>
    <row r="389" spans="2:41" ht="18.75" x14ac:dyDescent="0.3">
      <c r="B389" s="1"/>
      <c r="C389" s="1"/>
      <c r="D389" s="1"/>
      <c r="E389" s="1"/>
      <c r="F389" s="1"/>
      <c r="G389" s="1"/>
      <c r="H389" s="1"/>
      <c r="I389" s="1"/>
      <c r="J389" s="1"/>
      <c r="K389" s="1"/>
      <c r="L389" s="1"/>
      <c r="M389" s="1"/>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c r="AM389" s="16"/>
      <c r="AN389" s="16"/>
      <c r="AO389" s="16"/>
    </row>
    <row r="390" spans="2:41" ht="18.75" x14ac:dyDescent="0.3">
      <c r="B390" s="1"/>
      <c r="C390" s="1"/>
      <c r="D390" s="1"/>
      <c r="E390" s="1"/>
      <c r="F390" s="1"/>
      <c r="G390" s="1"/>
      <c r="H390" s="1"/>
      <c r="I390" s="1"/>
      <c r="J390" s="1"/>
      <c r="K390" s="1"/>
      <c r="L390" s="1"/>
      <c r="M390" s="1"/>
      <c r="O390" s="16"/>
      <c r="P390" s="16"/>
      <c r="Q390" s="16"/>
      <c r="R390" s="16"/>
      <c r="S390" s="16"/>
      <c r="T390" s="16"/>
      <c r="U390" s="16"/>
      <c r="V390" s="16"/>
      <c r="W390" s="16"/>
      <c r="X390" s="16"/>
      <c r="Y390" s="16"/>
      <c r="Z390" s="16"/>
      <c r="AA390" s="16"/>
      <c r="AB390" s="16"/>
      <c r="AC390" s="16"/>
      <c r="AD390" s="16"/>
      <c r="AE390" s="16"/>
      <c r="AF390" s="16"/>
      <c r="AG390" s="16"/>
      <c r="AH390" s="16"/>
      <c r="AI390" s="16"/>
      <c r="AJ390" s="16"/>
      <c r="AK390" s="16"/>
      <c r="AL390" s="16"/>
      <c r="AM390" s="16"/>
      <c r="AN390" s="16"/>
      <c r="AO390" s="16"/>
    </row>
    <row r="391" spans="2:41" ht="18.75" x14ac:dyDescent="0.3">
      <c r="B391" s="1"/>
      <c r="C391" s="1"/>
      <c r="D391" s="1"/>
      <c r="E391" s="1"/>
      <c r="F391" s="1"/>
      <c r="G391" s="1"/>
      <c r="H391" s="1"/>
      <c r="I391" s="1"/>
      <c r="J391" s="1"/>
      <c r="K391" s="1"/>
      <c r="L391" s="1"/>
      <c r="M391" s="1"/>
      <c r="O391" s="16"/>
      <c r="P391" s="16"/>
      <c r="Q391" s="16"/>
      <c r="R391" s="16"/>
      <c r="S391" s="16"/>
      <c r="T391" s="16"/>
      <c r="U391" s="16"/>
      <c r="V391" s="16"/>
      <c r="W391" s="16"/>
      <c r="X391" s="16"/>
      <c r="Y391" s="16"/>
      <c r="Z391" s="16"/>
      <c r="AA391" s="16"/>
      <c r="AB391" s="16"/>
      <c r="AC391" s="16"/>
      <c r="AD391" s="16"/>
      <c r="AE391" s="16"/>
      <c r="AF391" s="16"/>
      <c r="AG391" s="16"/>
      <c r="AH391" s="16"/>
      <c r="AI391" s="16"/>
      <c r="AJ391" s="16"/>
      <c r="AK391" s="16"/>
      <c r="AL391" s="16"/>
      <c r="AM391" s="16"/>
      <c r="AN391" s="16"/>
      <c r="AO391" s="16"/>
    </row>
    <row r="392" spans="2:41" ht="18.75" x14ac:dyDescent="0.3">
      <c r="B392" s="1"/>
      <c r="C392" s="1"/>
      <c r="D392" s="1"/>
      <c r="E392" s="1"/>
      <c r="F392" s="1"/>
      <c r="G392" s="1"/>
      <c r="H392" s="1"/>
      <c r="I392" s="1"/>
      <c r="J392" s="1"/>
      <c r="K392" s="1"/>
      <c r="L392" s="1"/>
      <c r="M392" s="1"/>
      <c r="O392" s="16"/>
      <c r="P392" s="16"/>
      <c r="Q392" s="16"/>
      <c r="R392" s="16"/>
      <c r="S392" s="16"/>
      <c r="T392" s="16"/>
      <c r="U392" s="16"/>
      <c r="V392" s="16"/>
      <c r="W392" s="16"/>
      <c r="X392" s="16"/>
      <c r="Y392" s="16"/>
      <c r="Z392" s="16"/>
      <c r="AA392" s="16"/>
      <c r="AB392" s="16"/>
      <c r="AC392" s="16"/>
      <c r="AD392" s="16"/>
      <c r="AE392" s="16"/>
      <c r="AF392" s="16"/>
      <c r="AG392" s="16"/>
      <c r="AH392" s="16"/>
      <c r="AI392" s="16"/>
      <c r="AJ392" s="16"/>
      <c r="AK392" s="16"/>
      <c r="AL392" s="16"/>
      <c r="AM392" s="16"/>
      <c r="AN392" s="16"/>
      <c r="AO392" s="16"/>
    </row>
    <row r="393" spans="2:41" ht="18.75" x14ac:dyDescent="0.3">
      <c r="B393" s="1"/>
      <c r="C393" s="1"/>
      <c r="D393" s="1"/>
      <c r="E393" s="1"/>
      <c r="F393" s="1"/>
      <c r="G393" s="1"/>
      <c r="H393" s="1"/>
      <c r="I393" s="1"/>
      <c r="J393" s="1"/>
      <c r="K393" s="1"/>
      <c r="L393" s="1"/>
      <c r="M393" s="1"/>
      <c r="O393" s="16"/>
      <c r="P393" s="16"/>
      <c r="Q393" s="16"/>
      <c r="R393" s="16"/>
      <c r="S393" s="16"/>
      <c r="T393" s="16"/>
      <c r="U393" s="16"/>
      <c r="V393" s="16"/>
      <c r="W393" s="16"/>
      <c r="X393" s="16"/>
      <c r="Y393" s="16"/>
      <c r="Z393" s="16"/>
      <c r="AA393" s="16"/>
      <c r="AB393" s="16"/>
      <c r="AC393" s="16"/>
      <c r="AD393" s="16"/>
      <c r="AE393" s="16"/>
      <c r="AF393" s="16"/>
      <c r="AG393" s="16"/>
      <c r="AH393" s="16"/>
      <c r="AI393" s="16"/>
      <c r="AJ393" s="16"/>
      <c r="AK393" s="16"/>
      <c r="AL393" s="16"/>
      <c r="AM393" s="16"/>
      <c r="AN393" s="16"/>
      <c r="AO393" s="16"/>
    </row>
    <row r="394" spans="2:41" ht="18.75" x14ac:dyDescent="0.3">
      <c r="B394" s="1"/>
      <c r="C394" s="1"/>
      <c r="D394" s="1"/>
      <c r="E394" s="1"/>
      <c r="F394" s="1"/>
      <c r="G394" s="1"/>
      <c r="H394" s="1"/>
      <c r="I394" s="1"/>
      <c r="J394" s="1"/>
      <c r="K394" s="1"/>
      <c r="L394" s="1"/>
      <c r="M394" s="1"/>
      <c r="O394" s="16"/>
      <c r="P394" s="16"/>
      <c r="Q394" s="16"/>
      <c r="R394" s="16"/>
      <c r="S394" s="16"/>
      <c r="T394" s="16"/>
      <c r="U394" s="16"/>
      <c r="V394" s="16"/>
      <c r="W394" s="16"/>
      <c r="X394" s="16"/>
      <c r="Y394" s="16"/>
      <c r="Z394" s="16"/>
      <c r="AA394" s="16"/>
      <c r="AB394" s="16"/>
      <c r="AC394" s="16"/>
      <c r="AD394" s="16"/>
      <c r="AE394" s="16"/>
      <c r="AF394" s="16"/>
      <c r="AG394" s="16"/>
      <c r="AH394" s="16"/>
      <c r="AI394" s="16"/>
      <c r="AJ394" s="16"/>
      <c r="AK394" s="16"/>
      <c r="AL394" s="16"/>
      <c r="AM394" s="16"/>
      <c r="AN394" s="16"/>
      <c r="AO394" s="16"/>
    </row>
    <row r="395" spans="2:41" ht="18.75" x14ac:dyDescent="0.3">
      <c r="B395" s="1"/>
      <c r="C395" s="1"/>
      <c r="D395" s="1"/>
      <c r="E395" s="1"/>
      <c r="F395" s="1"/>
      <c r="G395" s="1"/>
      <c r="H395" s="1"/>
      <c r="I395" s="1"/>
      <c r="J395" s="1"/>
      <c r="K395" s="1"/>
      <c r="L395" s="1"/>
      <c r="M395" s="1"/>
      <c r="O395" s="16"/>
      <c r="P395" s="16"/>
      <c r="Q395" s="16"/>
      <c r="R395" s="16"/>
      <c r="S395" s="16"/>
      <c r="T395" s="16"/>
      <c r="U395" s="16"/>
      <c r="V395" s="16"/>
      <c r="W395" s="16"/>
      <c r="X395" s="16"/>
      <c r="Y395" s="16"/>
      <c r="Z395" s="16"/>
      <c r="AA395" s="16"/>
      <c r="AB395" s="16"/>
      <c r="AC395" s="16"/>
      <c r="AD395" s="16"/>
      <c r="AE395" s="16"/>
      <c r="AF395" s="16"/>
      <c r="AG395" s="16"/>
      <c r="AH395" s="16"/>
      <c r="AI395" s="16"/>
      <c r="AJ395" s="16"/>
      <c r="AK395" s="16"/>
      <c r="AL395" s="16"/>
      <c r="AM395" s="16"/>
      <c r="AN395" s="16"/>
      <c r="AO395" s="16"/>
    </row>
    <row r="396" spans="2:41" ht="18.75" x14ac:dyDescent="0.3">
      <c r="B396" s="1"/>
      <c r="C396" s="1"/>
      <c r="D396" s="1"/>
      <c r="E396" s="1"/>
      <c r="F396" s="1"/>
      <c r="G396" s="1"/>
      <c r="H396" s="1"/>
      <c r="I396" s="1"/>
      <c r="J396" s="1"/>
      <c r="K396" s="1"/>
      <c r="L396" s="1"/>
      <c r="M396" s="1"/>
      <c r="O396" s="16"/>
      <c r="P396" s="16"/>
      <c r="Q396" s="16"/>
      <c r="R396" s="16"/>
      <c r="S396" s="16"/>
      <c r="T396" s="16"/>
      <c r="U396" s="16"/>
      <c r="V396" s="16"/>
      <c r="W396" s="16"/>
      <c r="X396" s="16"/>
      <c r="Y396" s="16"/>
      <c r="Z396" s="16"/>
      <c r="AA396" s="16"/>
      <c r="AB396" s="16"/>
      <c r="AC396" s="16"/>
      <c r="AD396" s="16"/>
      <c r="AE396" s="16"/>
      <c r="AF396" s="16"/>
      <c r="AG396" s="16"/>
      <c r="AH396" s="16"/>
      <c r="AI396" s="16"/>
      <c r="AJ396" s="16"/>
      <c r="AK396" s="16"/>
      <c r="AL396" s="16"/>
      <c r="AM396" s="16"/>
      <c r="AN396" s="16"/>
      <c r="AO396" s="16"/>
    </row>
    <row r="397" spans="2:41" ht="18.75" x14ac:dyDescent="0.3">
      <c r="B397" s="1"/>
      <c r="C397" s="1"/>
      <c r="D397" s="1"/>
      <c r="E397" s="1"/>
      <c r="F397" s="1"/>
      <c r="G397" s="1"/>
      <c r="H397" s="1"/>
      <c r="I397" s="1"/>
      <c r="J397" s="1"/>
      <c r="K397" s="1"/>
      <c r="L397" s="1"/>
      <c r="M397" s="1"/>
      <c r="O397" s="16"/>
      <c r="P397" s="16"/>
      <c r="Q397" s="16"/>
      <c r="R397" s="16"/>
      <c r="S397" s="16"/>
      <c r="T397" s="16"/>
      <c r="U397" s="16"/>
      <c r="V397" s="16"/>
      <c r="W397" s="16"/>
      <c r="X397" s="16"/>
      <c r="Y397" s="16"/>
      <c r="Z397" s="16"/>
      <c r="AA397" s="16"/>
      <c r="AB397" s="16"/>
      <c r="AC397" s="16"/>
      <c r="AD397" s="16"/>
      <c r="AE397" s="16"/>
      <c r="AF397" s="16"/>
      <c r="AG397" s="16"/>
      <c r="AH397" s="16"/>
      <c r="AI397" s="16"/>
      <c r="AJ397" s="16"/>
      <c r="AK397" s="16"/>
      <c r="AL397" s="16"/>
      <c r="AM397" s="16"/>
      <c r="AN397" s="16"/>
      <c r="AO397" s="16"/>
    </row>
    <row r="398" spans="2:41" ht="18.75" x14ac:dyDescent="0.3">
      <c r="B398" s="1"/>
      <c r="C398" s="1"/>
      <c r="D398" s="1"/>
      <c r="E398" s="1"/>
      <c r="F398" s="1"/>
      <c r="G398" s="1"/>
      <c r="H398" s="1"/>
      <c r="I398" s="1"/>
      <c r="J398" s="1"/>
      <c r="K398" s="1"/>
      <c r="L398" s="1"/>
      <c r="M398" s="1"/>
      <c r="O398" s="16"/>
      <c r="P398" s="16"/>
      <c r="Q398" s="16"/>
      <c r="R398" s="16"/>
      <c r="S398" s="16"/>
      <c r="T398" s="16"/>
      <c r="U398" s="16"/>
      <c r="V398" s="16"/>
      <c r="W398" s="16"/>
      <c r="X398" s="16"/>
      <c r="Y398" s="16"/>
      <c r="Z398" s="16"/>
      <c r="AA398" s="16"/>
      <c r="AB398" s="16"/>
      <c r="AC398" s="16"/>
      <c r="AD398" s="16"/>
      <c r="AE398" s="16"/>
      <c r="AF398" s="16"/>
      <c r="AG398" s="16"/>
      <c r="AH398" s="16"/>
      <c r="AI398" s="16"/>
      <c r="AJ398" s="16"/>
      <c r="AK398" s="16"/>
      <c r="AL398" s="16"/>
      <c r="AM398" s="16"/>
      <c r="AN398" s="16"/>
      <c r="AO398" s="16"/>
    </row>
    <row r="399" spans="2:41" ht="18.75" x14ac:dyDescent="0.3">
      <c r="B399" s="1"/>
      <c r="C399" s="1"/>
      <c r="D399" s="1"/>
      <c r="E399" s="1"/>
      <c r="F399" s="1"/>
      <c r="G399" s="1"/>
      <c r="H399" s="1"/>
      <c r="I399" s="1"/>
      <c r="J399" s="1"/>
      <c r="K399" s="1"/>
      <c r="L399" s="1"/>
      <c r="M399" s="1"/>
      <c r="O399" s="16"/>
      <c r="P399" s="16"/>
      <c r="Q399" s="16"/>
      <c r="R399" s="16"/>
      <c r="S399" s="16"/>
      <c r="T399" s="16"/>
      <c r="U399" s="16"/>
      <c r="V399" s="16"/>
      <c r="W399" s="16"/>
      <c r="X399" s="16"/>
      <c r="Y399" s="16"/>
      <c r="Z399" s="16"/>
      <c r="AA399" s="16"/>
      <c r="AB399" s="16"/>
      <c r="AC399" s="16"/>
      <c r="AD399" s="16"/>
      <c r="AE399" s="16"/>
      <c r="AF399" s="16"/>
      <c r="AG399" s="16"/>
      <c r="AH399" s="16"/>
      <c r="AI399" s="16"/>
      <c r="AJ399" s="16"/>
      <c r="AK399" s="16"/>
      <c r="AL399" s="16"/>
      <c r="AM399" s="16"/>
      <c r="AN399" s="16"/>
      <c r="AO399" s="16"/>
    </row>
    <row r="400" spans="2:41" ht="18.75" x14ac:dyDescent="0.3">
      <c r="B400" s="1"/>
      <c r="C400" s="1"/>
      <c r="D400" s="1"/>
      <c r="E400" s="1"/>
      <c r="F400" s="1"/>
      <c r="G400" s="1"/>
      <c r="H400" s="1"/>
      <c r="I400" s="1"/>
      <c r="J400" s="1"/>
      <c r="K400" s="1"/>
      <c r="L400" s="1"/>
      <c r="M400" s="1"/>
      <c r="O400" s="16"/>
      <c r="P400" s="16"/>
      <c r="Q400" s="16"/>
      <c r="R400" s="16"/>
      <c r="S400" s="16"/>
      <c r="T400" s="16"/>
      <c r="U400" s="16"/>
      <c r="V400" s="16"/>
      <c r="W400" s="16"/>
      <c r="X400" s="16"/>
      <c r="Y400" s="16"/>
      <c r="Z400" s="16"/>
      <c r="AA400" s="16"/>
      <c r="AB400" s="16"/>
      <c r="AC400" s="16"/>
      <c r="AD400" s="16"/>
      <c r="AE400" s="16"/>
      <c r="AF400" s="16"/>
      <c r="AG400" s="16"/>
      <c r="AH400" s="16"/>
      <c r="AI400" s="16"/>
      <c r="AJ400" s="16"/>
      <c r="AK400" s="16"/>
      <c r="AL400" s="16"/>
      <c r="AM400" s="16"/>
      <c r="AN400" s="16"/>
      <c r="AO400" s="16"/>
    </row>
    <row r="401" spans="2:41" ht="18.75" x14ac:dyDescent="0.3">
      <c r="B401" s="1"/>
      <c r="C401" s="1"/>
      <c r="D401" s="1"/>
      <c r="E401" s="1"/>
      <c r="F401" s="1"/>
      <c r="G401" s="1"/>
      <c r="H401" s="1"/>
      <c r="I401" s="1"/>
      <c r="J401" s="1"/>
      <c r="K401" s="1"/>
      <c r="L401" s="1"/>
      <c r="M401" s="1"/>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6"/>
      <c r="AL401" s="16"/>
      <c r="AM401" s="16"/>
      <c r="AN401" s="16"/>
      <c r="AO401" s="16"/>
    </row>
    <row r="402" spans="2:41" ht="18.75" x14ac:dyDescent="0.3">
      <c r="B402" s="1"/>
      <c r="C402" s="1"/>
      <c r="D402" s="1"/>
      <c r="E402" s="1"/>
      <c r="F402" s="1"/>
      <c r="G402" s="1"/>
      <c r="H402" s="1"/>
      <c r="I402" s="1"/>
      <c r="J402" s="1"/>
      <c r="K402" s="1"/>
      <c r="L402" s="1"/>
      <c r="M402" s="1"/>
      <c r="O402" s="16"/>
      <c r="P402" s="16"/>
      <c r="Q402" s="16"/>
      <c r="R402" s="16"/>
      <c r="S402" s="16"/>
      <c r="T402" s="16"/>
      <c r="U402" s="16"/>
      <c r="V402" s="16"/>
      <c r="W402" s="16"/>
      <c r="X402" s="16"/>
      <c r="Y402" s="16"/>
      <c r="Z402" s="16"/>
      <c r="AA402" s="16"/>
      <c r="AB402" s="16"/>
      <c r="AC402" s="16"/>
      <c r="AD402" s="16"/>
      <c r="AE402" s="16"/>
      <c r="AF402" s="16"/>
      <c r="AG402" s="16"/>
      <c r="AH402" s="16"/>
      <c r="AI402" s="16"/>
      <c r="AJ402" s="16"/>
      <c r="AK402" s="16"/>
      <c r="AL402" s="16"/>
      <c r="AM402" s="16"/>
      <c r="AN402" s="16"/>
      <c r="AO402" s="16"/>
    </row>
    <row r="403" spans="2:41" ht="18.75" x14ac:dyDescent="0.3">
      <c r="B403" s="1"/>
      <c r="C403" s="1"/>
      <c r="D403" s="1"/>
      <c r="E403" s="1"/>
      <c r="F403" s="1"/>
      <c r="G403" s="1"/>
      <c r="H403" s="1"/>
      <c r="I403" s="1"/>
      <c r="J403" s="1"/>
      <c r="K403" s="1"/>
      <c r="L403" s="1"/>
      <c r="M403" s="1"/>
      <c r="O403" s="16"/>
      <c r="P403" s="16"/>
      <c r="Q403" s="16"/>
      <c r="R403" s="16"/>
      <c r="S403" s="16"/>
      <c r="T403" s="16"/>
      <c r="U403" s="16"/>
      <c r="V403" s="16"/>
      <c r="W403" s="16"/>
      <c r="X403" s="16"/>
      <c r="Y403" s="16"/>
      <c r="Z403" s="16"/>
      <c r="AA403" s="16"/>
      <c r="AB403" s="16"/>
      <c r="AC403" s="16"/>
      <c r="AD403" s="16"/>
      <c r="AE403" s="16"/>
      <c r="AF403" s="16"/>
      <c r="AG403" s="16"/>
      <c r="AH403" s="16"/>
      <c r="AI403" s="16"/>
      <c r="AJ403" s="16"/>
      <c r="AK403" s="16"/>
      <c r="AL403" s="16"/>
      <c r="AM403" s="16"/>
      <c r="AN403" s="16"/>
      <c r="AO403" s="16"/>
    </row>
    <row r="404" spans="2:41" ht="18.75" x14ac:dyDescent="0.3">
      <c r="B404" s="1"/>
      <c r="C404" s="1"/>
      <c r="D404" s="1"/>
      <c r="E404" s="1"/>
      <c r="F404" s="1"/>
      <c r="G404" s="1"/>
      <c r="H404" s="1"/>
      <c r="I404" s="1"/>
      <c r="J404" s="1"/>
      <c r="K404" s="1"/>
      <c r="L404" s="1"/>
      <c r="M404" s="1"/>
      <c r="O404" s="16"/>
      <c r="P404" s="16"/>
      <c r="Q404" s="16"/>
      <c r="R404" s="16"/>
      <c r="S404" s="16"/>
      <c r="T404" s="16"/>
      <c r="U404" s="16"/>
      <c r="V404" s="16"/>
      <c r="W404" s="16"/>
      <c r="X404" s="16"/>
      <c r="Y404" s="16"/>
      <c r="Z404" s="16"/>
      <c r="AA404" s="16"/>
      <c r="AB404" s="16"/>
      <c r="AC404" s="16"/>
      <c r="AD404" s="16"/>
      <c r="AE404" s="16"/>
      <c r="AF404" s="16"/>
      <c r="AG404" s="16"/>
      <c r="AH404" s="16"/>
      <c r="AI404" s="16"/>
      <c r="AJ404" s="16"/>
      <c r="AK404" s="16"/>
      <c r="AL404" s="16"/>
      <c r="AM404" s="16"/>
      <c r="AN404" s="16"/>
      <c r="AO404" s="16"/>
    </row>
    <row r="405" spans="2:41" ht="18.75" x14ac:dyDescent="0.3">
      <c r="B405" s="1"/>
      <c r="C405" s="1"/>
      <c r="D405" s="1"/>
      <c r="E405" s="1"/>
      <c r="F405" s="1"/>
      <c r="G405" s="1"/>
      <c r="H405" s="1"/>
      <c r="I405" s="1"/>
      <c r="J405" s="1"/>
      <c r="K405" s="1"/>
      <c r="L405" s="1"/>
      <c r="M405" s="1"/>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row>
    <row r="406" spans="2:41" ht="18.75" x14ac:dyDescent="0.3">
      <c r="B406" s="1"/>
      <c r="C406" s="1"/>
      <c r="D406" s="1"/>
      <c r="E406" s="1"/>
      <c r="F406" s="1"/>
      <c r="G406" s="1"/>
      <c r="H406" s="1"/>
      <c r="I406" s="1"/>
      <c r="J406" s="1"/>
      <c r="K406" s="1"/>
      <c r="L406" s="1"/>
      <c r="M406" s="1"/>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row>
    <row r="407" spans="2:41" ht="18.75" x14ac:dyDescent="0.3">
      <c r="B407" s="1"/>
      <c r="C407" s="1"/>
      <c r="D407" s="1"/>
      <c r="E407" s="1"/>
      <c r="F407" s="1"/>
      <c r="G407" s="1"/>
      <c r="H407" s="1"/>
      <c r="I407" s="1"/>
      <c r="J407" s="1"/>
      <c r="K407" s="1"/>
      <c r="L407" s="1"/>
      <c r="M407" s="1"/>
      <c r="O407" s="16"/>
      <c r="P407" s="16"/>
      <c r="Q407" s="16"/>
      <c r="R407" s="16"/>
      <c r="S407" s="16"/>
      <c r="T407" s="16"/>
      <c r="U407" s="16"/>
      <c r="V407" s="16"/>
      <c r="W407" s="16"/>
      <c r="X407" s="16"/>
      <c r="Y407" s="16"/>
      <c r="Z407" s="16"/>
      <c r="AA407" s="16"/>
      <c r="AB407" s="16"/>
      <c r="AC407" s="16"/>
      <c r="AD407" s="16"/>
      <c r="AE407" s="16"/>
      <c r="AF407" s="16"/>
      <c r="AG407" s="16"/>
      <c r="AH407" s="16"/>
      <c r="AI407" s="16"/>
      <c r="AJ407" s="16"/>
      <c r="AK407" s="16"/>
      <c r="AL407" s="16"/>
      <c r="AM407" s="16"/>
      <c r="AN407" s="16"/>
      <c r="AO407" s="16"/>
    </row>
    <row r="408" spans="2:41" ht="18.75" x14ac:dyDescent="0.3">
      <c r="B408" s="1"/>
      <c r="C408" s="1"/>
      <c r="D408" s="1"/>
      <c r="E408" s="1"/>
      <c r="F408" s="1"/>
      <c r="G408" s="1"/>
      <c r="H408" s="1"/>
      <c r="I408" s="1"/>
      <c r="J408" s="1"/>
      <c r="K408" s="1"/>
      <c r="L408" s="1"/>
      <c r="M408" s="1"/>
      <c r="O408" s="16"/>
      <c r="P408" s="16"/>
      <c r="Q408" s="16"/>
      <c r="R408" s="16"/>
      <c r="S408" s="16"/>
      <c r="T408" s="16"/>
      <c r="U408" s="16"/>
      <c r="V408" s="16"/>
      <c r="W408" s="16"/>
      <c r="X408" s="16"/>
      <c r="Y408" s="16"/>
      <c r="Z408" s="16"/>
      <c r="AA408" s="16"/>
      <c r="AB408" s="16"/>
      <c r="AC408" s="16"/>
      <c r="AD408" s="16"/>
      <c r="AE408" s="16"/>
      <c r="AF408" s="16"/>
      <c r="AG408" s="16"/>
      <c r="AH408" s="16"/>
      <c r="AI408" s="16"/>
      <c r="AJ408" s="16"/>
      <c r="AK408" s="16"/>
      <c r="AL408" s="16"/>
      <c r="AM408" s="16"/>
      <c r="AN408" s="16"/>
      <c r="AO408" s="16"/>
    </row>
    <row r="409" spans="2:41" ht="18.75" x14ac:dyDescent="0.3">
      <c r="B409" s="1"/>
      <c r="C409" s="1"/>
      <c r="D409" s="1"/>
      <c r="E409" s="1"/>
      <c r="F409" s="1"/>
      <c r="G409" s="1"/>
      <c r="H409" s="1"/>
      <c r="I409" s="1"/>
      <c r="J409" s="1"/>
      <c r="K409" s="1"/>
      <c r="L409" s="1"/>
      <c r="M409" s="1"/>
      <c r="O409" s="16"/>
      <c r="P409" s="16"/>
      <c r="Q409" s="16"/>
      <c r="R409" s="16"/>
      <c r="S409" s="16"/>
      <c r="T409" s="16"/>
      <c r="U409" s="16"/>
      <c r="V409" s="16"/>
      <c r="W409" s="16"/>
      <c r="X409" s="16"/>
      <c r="Y409" s="16"/>
      <c r="Z409" s="16"/>
      <c r="AA409" s="16"/>
      <c r="AB409" s="16"/>
      <c r="AC409" s="16"/>
      <c r="AD409" s="16"/>
      <c r="AE409" s="16"/>
      <c r="AF409" s="16"/>
      <c r="AG409" s="16"/>
      <c r="AH409" s="16"/>
      <c r="AI409" s="16"/>
      <c r="AJ409" s="16"/>
      <c r="AK409" s="16"/>
      <c r="AL409" s="16"/>
      <c r="AM409" s="16"/>
      <c r="AN409" s="16"/>
      <c r="AO409" s="16"/>
    </row>
    <row r="410" spans="2:41" ht="18.75" x14ac:dyDescent="0.3">
      <c r="B410" s="1"/>
      <c r="C410" s="1"/>
      <c r="D410" s="1"/>
      <c r="E410" s="1"/>
      <c r="F410" s="1"/>
      <c r="G410" s="1"/>
      <c r="H410" s="1"/>
      <c r="I410" s="1"/>
      <c r="J410" s="1"/>
      <c r="K410" s="1"/>
      <c r="L410" s="1"/>
      <c r="M410" s="1"/>
      <c r="O410" s="16"/>
      <c r="P410" s="16"/>
      <c r="Q410" s="16"/>
      <c r="R410" s="16"/>
      <c r="S410" s="16"/>
      <c r="T410" s="16"/>
      <c r="U410" s="16"/>
      <c r="V410" s="16"/>
      <c r="W410" s="16"/>
      <c r="X410" s="16"/>
      <c r="Y410" s="16"/>
      <c r="Z410" s="16"/>
      <c r="AA410" s="16"/>
      <c r="AB410" s="16"/>
      <c r="AC410" s="16"/>
      <c r="AD410" s="16"/>
      <c r="AE410" s="16"/>
      <c r="AF410" s="16"/>
      <c r="AG410" s="16"/>
      <c r="AH410" s="16"/>
      <c r="AI410" s="16"/>
      <c r="AJ410" s="16"/>
      <c r="AK410" s="16"/>
      <c r="AL410" s="16"/>
      <c r="AM410" s="16"/>
      <c r="AN410" s="16"/>
      <c r="AO410" s="16"/>
    </row>
    <row r="411" spans="2:41" ht="18.75" x14ac:dyDescent="0.3">
      <c r="B411" s="1"/>
      <c r="C411" s="1"/>
      <c r="D411" s="1"/>
      <c r="E411" s="1"/>
      <c r="F411" s="1"/>
      <c r="G411" s="1"/>
      <c r="H411" s="1"/>
      <c r="I411" s="1"/>
      <c r="J411" s="1"/>
      <c r="K411" s="1"/>
      <c r="L411" s="1"/>
      <c r="M411" s="1"/>
      <c r="O411" s="16"/>
      <c r="P411" s="16"/>
      <c r="Q411" s="16"/>
      <c r="R411" s="16"/>
      <c r="S411" s="16"/>
      <c r="T411" s="16"/>
      <c r="U411" s="16"/>
      <c r="V411" s="16"/>
      <c r="W411" s="16"/>
      <c r="X411" s="16"/>
      <c r="Y411" s="16"/>
      <c r="Z411" s="16"/>
      <c r="AA411" s="16"/>
      <c r="AB411" s="16"/>
      <c r="AC411" s="16"/>
      <c r="AD411" s="16"/>
      <c r="AE411" s="16"/>
      <c r="AF411" s="16"/>
      <c r="AG411" s="16"/>
      <c r="AH411" s="16"/>
      <c r="AI411" s="16"/>
      <c r="AJ411" s="16"/>
      <c r="AK411" s="16"/>
      <c r="AL411" s="16"/>
      <c r="AM411" s="16"/>
      <c r="AN411" s="16"/>
      <c r="AO411" s="16"/>
    </row>
    <row r="412" spans="2:41" ht="18.75" x14ac:dyDescent="0.3">
      <c r="B412" s="1"/>
      <c r="C412" s="1"/>
      <c r="D412" s="1"/>
      <c r="E412" s="1"/>
      <c r="F412" s="1"/>
      <c r="G412" s="1"/>
      <c r="H412" s="1"/>
      <c r="I412" s="1"/>
      <c r="J412" s="1"/>
      <c r="K412" s="1"/>
      <c r="L412" s="1"/>
      <c r="M412" s="1"/>
      <c r="O412" s="16"/>
      <c r="P412" s="16"/>
      <c r="Q412" s="16"/>
      <c r="R412" s="16"/>
      <c r="S412" s="16"/>
      <c r="T412" s="16"/>
      <c r="U412" s="16"/>
      <c r="V412" s="16"/>
      <c r="W412" s="16"/>
      <c r="X412" s="16"/>
      <c r="Y412" s="16"/>
      <c r="Z412" s="16"/>
      <c r="AA412" s="16"/>
      <c r="AB412" s="16"/>
      <c r="AC412" s="16"/>
      <c r="AD412" s="16"/>
      <c r="AE412" s="16"/>
      <c r="AF412" s="16"/>
      <c r="AG412" s="16"/>
      <c r="AH412" s="16"/>
      <c r="AI412" s="16"/>
      <c r="AJ412" s="16"/>
      <c r="AK412" s="16"/>
      <c r="AL412" s="16"/>
      <c r="AM412" s="16"/>
      <c r="AN412" s="16"/>
      <c r="AO412" s="16"/>
    </row>
    <row r="413" spans="2:41" ht="18.75" x14ac:dyDescent="0.3">
      <c r="B413" s="1"/>
      <c r="C413" s="1"/>
      <c r="D413" s="1"/>
      <c r="E413" s="1"/>
      <c r="F413" s="1"/>
      <c r="G413" s="1"/>
      <c r="H413" s="1"/>
      <c r="I413" s="1"/>
      <c r="J413" s="1"/>
      <c r="K413" s="1"/>
      <c r="L413" s="1"/>
      <c r="M413" s="1"/>
      <c r="O413" s="16"/>
      <c r="P413" s="16"/>
      <c r="Q413" s="16"/>
      <c r="R413" s="16"/>
      <c r="S413" s="16"/>
      <c r="T413" s="16"/>
      <c r="U413" s="16"/>
      <c r="V413" s="16"/>
      <c r="W413" s="16"/>
      <c r="X413" s="16"/>
      <c r="Y413" s="16"/>
      <c r="Z413" s="16"/>
      <c r="AA413" s="16"/>
      <c r="AB413" s="16"/>
      <c r="AC413" s="16"/>
      <c r="AD413" s="16"/>
      <c r="AE413" s="16"/>
      <c r="AF413" s="16"/>
      <c r="AG413" s="16"/>
      <c r="AH413" s="16"/>
      <c r="AI413" s="16"/>
      <c r="AJ413" s="16"/>
      <c r="AK413" s="16"/>
      <c r="AL413" s="16"/>
      <c r="AM413" s="16"/>
      <c r="AN413" s="16"/>
      <c r="AO413" s="16"/>
    </row>
    <row r="414" spans="2:41" ht="18.75" x14ac:dyDescent="0.3">
      <c r="B414" s="1"/>
      <c r="C414" s="1"/>
      <c r="D414" s="1"/>
      <c r="E414" s="1"/>
      <c r="F414" s="1"/>
      <c r="G414" s="1"/>
      <c r="H414" s="1"/>
      <c r="I414" s="1"/>
      <c r="J414" s="1"/>
      <c r="K414" s="1"/>
      <c r="L414" s="1"/>
      <c r="M414" s="1"/>
      <c r="O414" s="16"/>
      <c r="P414" s="16"/>
      <c r="Q414" s="16"/>
      <c r="R414" s="16"/>
      <c r="S414" s="16"/>
      <c r="T414" s="16"/>
      <c r="U414" s="16"/>
      <c r="V414" s="16"/>
      <c r="W414" s="16"/>
      <c r="X414" s="16"/>
      <c r="Y414" s="16"/>
      <c r="Z414" s="16"/>
      <c r="AA414" s="16"/>
      <c r="AB414" s="16"/>
      <c r="AC414" s="16"/>
      <c r="AD414" s="16"/>
      <c r="AE414" s="16"/>
      <c r="AF414" s="16"/>
      <c r="AG414" s="16"/>
      <c r="AH414" s="16"/>
      <c r="AI414" s="16"/>
      <c r="AJ414" s="16"/>
      <c r="AK414" s="16"/>
      <c r="AL414" s="16"/>
      <c r="AM414" s="16"/>
      <c r="AN414" s="16"/>
      <c r="AO414" s="16"/>
    </row>
    <row r="415" spans="2:41" ht="18.75" x14ac:dyDescent="0.3">
      <c r="B415" s="1"/>
      <c r="C415" s="1"/>
      <c r="D415" s="1"/>
      <c r="E415" s="1"/>
      <c r="F415" s="1"/>
      <c r="G415" s="1"/>
      <c r="H415" s="1"/>
      <c r="I415" s="1"/>
      <c r="J415" s="1"/>
      <c r="K415" s="1"/>
      <c r="L415" s="1"/>
      <c r="M415" s="1"/>
      <c r="O415" s="16"/>
      <c r="P415" s="16"/>
      <c r="Q415" s="16"/>
      <c r="R415" s="16"/>
      <c r="S415" s="16"/>
      <c r="T415" s="16"/>
      <c r="U415" s="16"/>
      <c r="V415" s="16"/>
      <c r="W415" s="16"/>
      <c r="X415" s="16"/>
      <c r="Y415" s="16"/>
      <c r="Z415" s="16"/>
      <c r="AA415" s="16"/>
      <c r="AB415" s="16"/>
      <c r="AC415" s="16"/>
      <c r="AD415" s="16"/>
      <c r="AE415" s="16"/>
      <c r="AF415" s="16"/>
      <c r="AG415" s="16"/>
      <c r="AH415" s="16"/>
      <c r="AI415" s="16"/>
      <c r="AJ415" s="16"/>
      <c r="AK415" s="16"/>
      <c r="AL415" s="16"/>
      <c r="AM415" s="16"/>
      <c r="AN415" s="16"/>
      <c r="AO415" s="16"/>
    </row>
    <row r="416" spans="2:41" ht="18.75" x14ac:dyDescent="0.3">
      <c r="B416" s="1"/>
      <c r="C416" s="1"/>
      <c r="D416" s="1"/>
      <c r="E416" s="1"/>
      <c r="F416" s="1"/>
      <c r="G416" s="1"/>
      <c r="H416" s="1"/>
      <c r="I416" s="1"/>
      <c r="J416" s="1"/>
      <c r="K416" s="1"/>
      <c r="L416" s="1"/>
      <c r="M416" s="1"/>
      <c r="O416" s="16"/>
      <c r="P416" s="16"/>
      <c r="Q416" s="16"/>
      <c r="R416" s="16"/>
      <c r="S416" s="16"/>
      <c r="T416" s="16"/>
      <c r="U416" s="16"/>
      <c r="V416" s="16"/>
      <c r="W416" s="16"/>
      <c r="X416" s="16"/>
      <c r="Y416" s="16"/>
      <c r="Z416" s="16"/>
      <c r="AA416" s="16"/>
      <c r="AB416" s="16"/>
      <c r="AC416" s="16"/>
      <c r="AD416" s="16"/>
      <c r="AE416" s="16"/>
      <c r="AF416" s="16"/>
      <c r="AG416" s="16"/>
      <c r="AH416" s="16"/>
      <c r="AI416" s="16"/>
      <c r="AJ416" s="16"/>
      <c r="AK416" s="16"/>
      <c r="AL416" s="16"/>
      <c r="AM416" s="16"/>
      <c r="AN416" s="16"/>
      <c r="AO416" s="16"/>
    </row>
    <row r="417" spans="2:41" ht="18.75" x14ac:dyDescent="0.3">
      <c r="B417" s="1"/>
      <c r="C417" s="1"/>
      <c r="D417" s="1"/>
      <c r="E417" s="1"/>
      <c r="F417" s="1"/>
      <c r="G417" s="1"/>
      <c r="H417" s="1"/>
      <c r="I417" s="1"/>
      <c r="J417" s="1"/>
      <c r="K417" s="1"/>
      <c r="L417" s="1"/>
      <c r="M417" s="1"/>
      <c r="O417" s="16"/>
      <c r="P417" s="16"/>
      <c r="Q417" s="16"/>
      <c r="R417" s="16"/>
      <c r="S417" s="16"/>
      <c r="T417" s="16"/>
      <c r="U417" s="16"/>
      <c r="V417" s="16"/>
      <c r="W417" s="16"/>
      <c r="X417" s="16"/>
      <c r="Y417" s="16"/>
      <c r="Z417" s="16"/>
      <c r="AA417" s="16"/>
      <c r="AB417" s="16"/>
      <c r="AC417" s="16"/>
      <c r="AD417" s="16"/>
      <c r="AE417" s="16"/>
      <c r="AF417" s="16"/>
      <c r="AG417" s="16"/>
      <c r="AH417" s="16"/>
      <c r="AI417" s="16"/>
      <c r="AJ417" s="16"/>
      <c r="AK417" s="16"/>
      <c r="AL417" s="16"/>
      <c r="AM417" s="16"/>
      <c r="AN417" s="16"/>
      <c r="AO417" s="16"/>
    </row>
    <row r="418" spans="2:41" ht="18.75" x14ac:dyDescent="0.3">
      <c r="B418" s="1"/>
      <c r="C418" s="1"/>
      <c r="D418" s="1"/>
      <c r="E418" s="1"/>
      <c r="F418" s="1"/>
      <c r="G418" s="1"/>
      <c r="H418" s="1"/>
      <c r="I418" s="1"/>
      <c r="J418" s="1"/>
      <c r="K418" s="1"/>
      <c r="L418" s="1"/>
      <c r="M418" s="1"/>
      <c r="O418" s="16"/>
      <c r="P418" s="16"/>
      <c r="Q418" s="16"/>
      <c r="R418" s="16"/>
      <c r="S418" s="16"/>
      <c r="T418" s="16"/>
      <c r="U418" s="16"/>
      <c r="V418" s="16"/>
      <c r="W418" s="16"/>
      <c r="X418" s="16"/>
      <c r="Y418" s="16"/>
      <c r="Z418" s="16"/>
      <c r="AA418" s="16"/>
      <c r="AB418" s="16"/>
      <c r="AC418" s="16"/>
      <c r="AD418" s="16"/>
      <c r="AE418" s="16"/>
      <c r="AF418" s="16"/>
      <c r="AG418" s="16"/>
      <c r="AH418" s="16"/>
      <c r="AI418" s="16"/>
      <c r="AJ418" s="16"/>
      <c r="AK418" s="16"/>
      <c r="AL418" s="16"/>
      <c r="AM418" s="16"/>
      <c r="AN418" s="16"/>
      <c r="AO418" s="16"/>
    </row>
    <row r="419" spans="2:41" ht="18.75" x14ac:dyDescent="0.3">
      <c r="B419" s="1"/>
      <c r="C419" s="1"/>
      <c r="D419" s="1"/>
      <c r="E419" s="1"/>
      <c r="F419" s="1"/>
      <c r="G419" s="1"/>
      <c r="H419" s="1"/>
      <c r="I419" s="1"/>
      <c r="J419" s="1"/>
      <c r="K419" s="1"/>
      <c r="L419" s="1"/>
      <c r="M419" s="1"/>
      <c r="O419" s="16"/>
      <c r="P419" s="16"/>
      <c r="Q419" s="16"/>
      <c r="R419" s="16"/>
      <c r="S419" s="16"/>
      <c r="T419" s="16"/>
      <c r="U419" s="16"/>
      <c r="V419" s="16"/>
      <c r="W419" s="16"/>
      <c r="X419" s="16"/>
      <c r="Y419" s="16"/>
      <c r="Z419" s="16"/>
      <c r="AA419" s="16"/>
      <c r="AB419" s="16"/>
      <c r="AC419" s="16"/>
      <c r="AD419" s="16"/>
      <c r="AE419" s="16"/>
      <c r="AF419" s="16"/>
      <c r="AG419" s="16"/>
      <c r="AH419" s="16"/>
      <c r="AI419" s="16"/>
      <c r="AJ419" s="16"/>
      <c r="AK419" s="16"/>
      <c r="AL419" s="16"/>
      <c r="AM419" s="16"/>
      <c r="AN419" s="16"/>
      <c r="AO419" s="16"/>
    </row>
    <row r="420" spans="2:41" ht="18.75" x14ac:dyDescent="0.3">
      <c r="B420" s="1"/>
      <c r="C420" s="1"/>
      <c r="D420" s="1"/>
      <c r="E420" s="1"/>
      <c r="F420" s="1"/>
      <c r="G420" s="1"/>
      <c r="H420" s="1"/>
      <c r="I420" s="1"/>
      <c r="J420" s="1"/>
      <c r="K420" s="1"/>
      <c r="L420" s="1"/>
      <c r="M420" s="1"/>
      <c r="O420" s="16"/>
      <c r="P420" s="16"/>
      <c r="Q420" s="16"/>
      <c r="R420" s="16"/>
      <c r="S420" s="16"/>
      <c r="T420" s="16"/>
      <c r="U420" s="16"/>
      <c r="V420" s="16"/>
      <c r="W420" s="16"/>
      <c r="X420" s="16"/>
      <c r="Y420" s="16"/>
      <c r="Z420" s="16"/>
      <c r="AA420" s="16"/>
      <c r="AB420" s="16"/>
      <c r="AC420" s="16"/>
      <c r="AD420" s="16"/>
      <c r="AE420" s="16"/>
      <c r="AF420" s="16"/>
      <c r="AG420" s="16"/>
      <c r="AH420" s="16"/>
      <c r="AI420" s="16"/>
      <c r="AJ420" s="16"/>
      <c r="AK420" s="16"/>
      <c r="AL420" s="16"/>
      <c r="AM420" s="16"/>
      <c r="AN420" s="16"/>
      <c r="AO420" s="16"/>
    </row>
    <row r="421" spans="2:41" ht="18.75" x14ac:dyDescent="0.3">
      <c r="B421" s="1"/>
      <c r="C421" s="1"/>
      <c r="D421" s="1"/>
      <c r="E421" s="1"/>
      <c r="F421" s="1"/>
      <c r="G421" s="1"/>
      <c r="H421" s="1"/>
      <c r="I421" s="1"/>
      <c r="J421" s="1"/>
      <c r="K421" s="1"/>
      <c r="L421" s="1"/>
      <c r="M421" s="1"/>
      <c r="O421" s="16"/>
      <c r="P421" s="16"/>
      <c r="Q421" s="16"/>
      <c r="R421" s="16"/>
      <c r="S421" s="16"/>
      <c r="T421" s="16"/>
      <c r="U421" s="16"/>
      <c r="V421" s="16"/>
      <c r="W421" s="16"/>
      <c r="X421" s="16"/>
      <c r="Y421" s="16"/>
      <c r="Z421" s="16"/>
      <c r="AA421" s="16"/>
      <c r="AB421" s="16"/>
      <c r="AC421" s="16"/>
      <c r="AD421" s="16"/>
      <c r="AE421" s="16"/>
      <c r="AF421" s="16"/>
      <c r="AG421" s="16"/>
      <c r="AH421" s="16"/>
      <c r="AI421" s="16"/>
      <c r="AJ421" s="16"/>
      <c r="AK421" s="16"/>
      <c r="AL421" s="16"/>
      <c r="AM421" s="16"/>
      <c r="AN421" s="16"/>
      <c r="AO421" s="16"/>
    </row>
    <row r="422" spans="2:41" ht="18.75" x14ac:dyDescent="0.3">
      <c r="B422" s="1"/>
      <c r="C422" s="1"/>
      <c r="D422" s="1"/>
      <c r="E422" s="1"/>
      <c r="F422" s="1"/>
      <c r="G422" s="1"/>
      <c r="H422" s="1"/>
      <c r="I422" s="1"/>
      <c r="J422" s="1"/>
      <c r="K422" s="1"/>
      <c r="L422" s="1"/>
      <c r="M422" s="1"/>
      <c r="O422" s="16"/>
      <c r="P422" s="16"/>
      <c r="Q422" s="16"/>
      <c r="R422" s="16"/>
      <c r="S422" s="16"/>
      <c r="T422" s="16"/>
      <c r="U422" s="16"/>
      <c r="V422" s="16"/>
      <c r="W422" s="16"/>
      <c r="X422" s="16"/>
      <c r="Y422" s="16"/>
      <c r="Z422" s="16"/>
      <c r="AA422" s="16"/>
      <c r="AB422" s="16"/>
      <c r="AC422" s="16"/>
      <c r="AD422" s="16"/>
      <c r="AE422" s="16"/>
      <c r="AF422" s="16"/>
      <c r="AG422" s="16"/>
      <c r="AH422" s="16"/>
      <c r="AI422" s="16"/>
      <c r="AJ422" s="16"/>
      <c r="AK422" s="16"/>
      <c r="AL422" s="16"/>
      <c r="AM422" s="16"/>
      <c r="AN422" s="16"/>
      <c r="AO422" s="16"/>
    </row>
    <row r="423" spans="2:41" ht="18.75" x14ac:dyDescent="0.3">
      <c r="B423" s="1"/>
      <c r="C423" s="1"/>
      <c r="D423" s="1"/>
      <c r="E423" s="1"/>
      <c r="F423" s="1"/>
      <c r="G423" s="1"/>
      <c r="H423" s="1"/>
      <c r="I423" s="1"/>
      <c r="J423" s="1"/>
      <c r="K423" s="1"/>
      <c r="L423" s="1"/>
      <c r="M423" s="1"/>
      <c r="O423" s="16"/>
      <c r="P423" s="16"/>
      <c r="Q423" s="16"/>
      <c r="R423" s="16"/>
      <c r="S423" s="16"/>
      <c r="T423" s="16"/>
      <c r="U423" s="16"/>
      <c r="V423" s="16"/>
      <c r="W423" s="16"/>
      <c r="X423" s="16"/>
      <c r="Y423" s="16"/>
      <c r="Z423" s="16"/>
      <c r="AA423" s="16"/>
      <c r="AB423" s="16"/>
      <c r="AC423" s="16"/>
      <c r="AD423" s="16"/>
      <c r="AE423" s="16"/>
      <c r="AF423" s="16"/>
      <c r="AG423" s="16"/>
      <c r="AH423" s="16"/>
      <c r="AI423" s="16"/>
      <c r="AJ423" s="16"/>
      <c r="AK423" s="16"/>
      <c r="AL423" s="16"/>
      <c r="AM423" s="16"/>
      <c r="AN423" s="16"/>
      <c r="AO423" s="16"/>
    </row>
    <row r="424" spans="2:41" ht="18.75" x14ac:dyDescent="0.3">
      <c r="B424" s="1"/>
      <c r="C424" s="1"/>
      <c r="D424" s="1"/>
      <c r="E424" s="1"/>
      <c r="F424" s="1"/>
      <c r="G424" s="1"/>
      <c r="H424" s="1"/>
      <c r="I424" s="1"/>
      <c r="J424" s="1"/>
      <c r="K424" s="1"/>
      <c r="L424" s="1"/>
      <c r="M424" s="1"/>
      <c r="O424" s="16"/>
      <c r="P424" s="16"/>
      <c r="Q424" s="16"/>
      <c r="R424" s="16"/>
      <c r="S424" s="16"/>
      <c r="T424" s="16"/>
      <c r="U424" s="16"/>
      <c r="V424" s="16"/>
      <c r="W424" s="16"/>
      <c r="X424" s="16"/>
      <c r="Y424" s="16"/>
      <c r="Z424" s="16"/>
      <c r="AA424" s="16"/>
      <c r="AB424" s="16"/>
      <c r="AC424" s="16"/>
      <c r="AD424" s="16"/>
      <c r="AE424" s="16"/>
      <c r="AF424" s="16"/>
      <c r="AG424" s="16"/>
      <c r="AH424" s="16"/>
      <c r="AI424" s="16"/>
      <c r="AJ424" s="16"/>
      <c r="AK424" s="16"/>
      <c r="AL424" s="16"/>
      <c r="AM424" s="16"/>
      <c r="AN424" s="16"/>
      <c r="AO424" s="16"/>
    </row>
    <row r="425" spans="2:41" ht="18.75" x14ac:dyDescent="0.3">
      <c r="B425" s="1"/>
      <c r="C425" s="1"/>
      <c r="D425" s="1"/>
      <c r="E425" s="1"/>
      <c r="F425" s="1"/>
      <c r="G425" s="1"/>
      <c r="H425" s="1"/>
      <c r="I425" s="1"/>
      <c r="J425" s="1"/>
      <c r="K425" s="1"/>
      <c r="L425" s="1"/>
      <c r="M425" s="1"/>
      <c r="O425" s="16"/>
      <c r="P425" s="16"/>
      <c r="Q425" s="16"/>
      <c r="R425" s="16"/>
      <c r="S425" s="16"/>
      <c r="T425" s="16"/>
      <c r="U425" s="16"/>
      <c r="V425" s="16"/>
      <c r="W425" s="16"/>
      <c r="X425" s="16"/>
      <c r="Y425" s="16"/>
      <c r="Z425" s="16"/>
      <c r="AA425" s="16"/>
      <c r="AB425" s="16"/>
      <c r="AC425" s="16"/>
      <c r="AD425" s="16"/>
      <c r="AE425" s="16"/>
      <c r="AF425" s="16"/>
      <c r="AG425" s="16"/>
      <c r="AH425" s="16"/>
      <c r="AI425" s="16"/>
      <c r="AJ425" s="16"/>
      <c r="AK425" s="16"/>
      <c r="AL425" s="16"/>
      <c r="AM425" s="16"/>
      <c r="AN425" s="16"/>
      <c r="AO425" s="16"/>
    </row>
    <row r="426" spans="2:41" ht="18.75" x14ac:dyDescent="0.3">
      <c r="B426" s="1"/>
      <c r="C426" s="1"/>
      <c r="D426" s="1"/>
      <c r="E426" s="1"/>
      <c r="F426" s="1"/>
      <c r="G426" s="1"/>
      <c r="H426" s="1"/>
      <c r="I426" s="1"/>
      <c r="J426" s="1"/>
      <c r="K426" s="1"/>
      <c r="L426" s="1"/>
      <c r="M426" s="1"/>
      <c r="O426" s="16"/>
      <c r="P426" s="16"/>
      <c r="Q426" s="16"/>
      <c r="R426" s="16"/>
      <c r="S426" s="16"/>
      <c r="T426" s="16"/>
      <c r="U426" s="16"/>
      <c r="V426" s="16"/>
      <c r="W426" s="16"/>
      <c r="X426" s="16"/>
      <c r="Y426" s="16"/>
      <c r="Z426" s="16"/>
      <c r="AA426" s="16"/>
      <c r="AB426" s="16"/>
      <c r="AC426" s="16"/>
      <c r="AD426" s="16"/>
      <c r="AE426" s="16"/>
      <c r="AF426" s="16"/>
      <c r="AG426" s="16"/>
      <c r="AH426" s="16"/>
      <c r="AI426" s="16"/>
      <c r="AJ426" s="16"/>
      <c r="AK426" s="16"/>
      <c r="AL426" s="16"/>
      <c r="AM426" s="16"/>
      <c r="AN426" s="16"/>
      <c r="AO426" s="16"/>
    </row>
    <row r="427" spans="2:41" ht="18.75" x14ac:dyDescent="0.3">
      <c r="B427" s="1"/>
      <c r="C427" s="1"/>
      <c r="D427" s="1"/>
      <c r="E427" s="1"/>
      <c r="F427" s="1"/>
      <c r="G427" s="1"/>
      <c r="H427" s="1"/>
      <c r="I427" s="1"/>
      <c r="J427" s="1"/>
      <c r="K427" s="1"/>
      <c r="L427" s="1"/>
      <c r="M427" s="1"/>
      <c r="O427" s="16"/>
      <c r="P427" s="16"/>
      <c r="Q427" s="16"/>
      <c r="R427" s="16"/>
      <c r="S427" s="16"/>
      <c r="T427" s="16"/>
      <c r="U427" s="16"/>
      <c r="V427" s="16"/>
      <c r="W427" s="16"/>
      <c r="X427" s="16"/>
      <c r="Y427" s="16"/>
      <c r="Z427" s="16"/>
      <c r="AA427" s="16"/>
      <c r="AB427" s="16"/>
      <c r="AC427" s="16"/>
      <c r="AD427" s="16"/>
      <c r="AE427" s="16"/>
      <c r="AF427" s="16"/>
      <c r="AG427" s="16"/>
      <c r="AH427" s="16"/>
      <c r="AI427" s="16"/>
      <c r="AJ427" s="16"/>
      <c r="AK427" s="16"/>
      <c r="AL427" s="16"/>
      <c r="AM427" s="16"/>
      <c r="AN427" s="16"/>
      <c r="AO427" s="16"/>
    </row>
    <row r="428" spans="2:41" ht="18.75" x14ac:dyDescent="0.3">
      <c r="B428" s="1"/>
      <c r="C428" s="1"/>
      <c r="D428" s="1"/>
      <c r="E428" s="1"/>
      <c r="F428" s="1"/>
      <c r="G428" s="1"/>
      <c r="H428" s="1"/>
      <c r="I428" s="1"/>
      <c r="J428" s="1"/>
      <c r="K428" s="1"/>
      <c r="L428" s="1"/>
      <c r="M428" s="1"/>
      <c r="O428" s="16"/>
      <c r="P428" s="16"/>
      <c r="Q428" s="16"/>
      <c r="R428" s="16"/>
      <c r="S428" s="16"/>
      <c r="T428" s="16"/>
      <c r="U428" s="16"/>
      <c r="V428" s="16"/>
      <c r="W428" s="16"/>
      <c r="X428" s="16"/>
      <c r="Y428" s="16"/>
      <c r="Z428" s="16"/>
      <c r="AA428" s="16"/>
      <c r="AB428" s="16"/>
      <c r="AC428" s="16"/>
      <c r="AD428" s="16"/>
      <c r="AE428" s="16"/>
      <c r="AF428" s="16"/>
      <c r="AG428" s="16"/>
      <c r="AH428" s="16"/>
      <c r="AI428" s="16"/>
      <c r="AJ428" s="16"/>
      <c r="AK428" s="16"/>
      <c r="AL428" s="16"/>
      <c r="AM428" s="16"/>
      <c r="AN428" s="16"/>
      <c r="AO428" s="16"/>
    </row>
    <row r="429" spans="2:41" ht="18.75" x14ac:dyDescent="0.3">
      <c r="B429" s="1"/>
      <c r="C429" s="1"/>
      <c r="D429" s="1"/>
      <c r="E429" s="1"/>
      <c r="F429" s="1"/>
      <c r="G429" s="1"/>
      <c r="H429" s="1"/>
      <c r="I429" s="1"/>
      <c r="J429" s="1"/>
      <c r="K429" s="1"/>
      <c r="L429" s="1"/>
      <c r="M429" s="1"/>
      <c r="O429" s="16"/>
      <c r="P429" s="16"/>
      <c r="Q429" s="16"/>
      <c r="R429" s="16"/>
      <c r="S429" s="16"/>
      <c r="T429" s="16"/>
      <c r="U429" s="16"/>
      <c r="V429" s="16"/>
      <c r="W429" s="16"/>
      <c r="X429" s="16"/>
      <c r="Y429" s="16"/>
      <c r="Z429" s="16"/>
      <c r="AA429" s="16"/>
      <c r="AB429" s="16"/>
      <c r="AC429" s="16"/>
      <c r="AD429" s="16"/>
      <c r="AE429" s="16"/>
      <c r="AF429" s="16"/>
      <c r="AG429" s="16"/>
      <c r="AH429" s="16"/>
      <c r="AI429" s="16"/>
      <c r="AJ429" s="16"/>
      <c r="AK429" s="16"/>
      <c r="AL429" s="16"/>
      <c r="AM429" s="16"/>
      <c r="AN429" s="16"/>
      <c r="AO429" s="16"/>
    </row>
    <row r="430" spans="2:41" ht="18.75" x14ac:dyDescent="0.3">
      <c r="B430" s="1"/>
      <c r="C430" s="1"/>
      <c r="D430" s="1"/>
      <c r="E430" s="1"/>
      <c r="F430" s="1"/>
      <c r="G430" s="1"/>
      <c r="H430" s="1"/>
      <c r="I430" s="1"/>
      <c r="J430" s="1"/>
      <c r="K430" s="1"/>
      <c r="L430" s="1"/>
      <c r="M430" s="1"/>
      <c r="O430" s="16"/>
      <c r="P430" s="16"/>
      <c r="Q430" s="16"/>
      <c r="R430" s="16"/>
      <c r="S430" s="16"/>
      <c r="T430" s="16"/>
      <c r="U430" s="16"/>
      <c r="V430" s="16"/>
      <c r="W430" s="16"/>
      <c r="X430" s="16"/>
      <c r="Y430" s="16"/>
      <c r="Z430" s="16"/>
      <c r="AA430" s="16"/>
      <c r="AB430" s="16"/>
      <c r="AC430" s="16"/>
      <c r="AD430" s="16"/>
      <c r="AE430" s="16"/>
      <c r="AF430" s="16"/>
      <c r="AG430" s="16"/>
      <c r="AH430" s="16"/>
      <c r="AI430" s="16"/>
      <c r="AJ430" s="16"/>
      <c r="AK430" s="16"/>
      <c r="AL430" s="16"/>
      <c r="AM430" s="16"/>
      <c r="AN430" s="16"/>
      <c r="AO430" s="16"/>
    </row>
    <row r="431" spans="2:41" ht="18.75" x14ac:dyDescent="0.3">
      <c r="B431" s="1"/>
      <c r="C431" s="1"/>
      <c r="D431" s="1"/>
      <c r="E431" s="1"/>
      <c r="F431" s="1"/>
      <c r="G431" s="1"/>
      <c r="H431" s="1"/>
      <c r="I431" s="1"/>
      <c r="J431" s="1"/>
      <c r="K431" s="1"/>
      <c r="L431" s="1"/>
      <c r="M431" s="1"/>
      <c r="O431" s="16"/>
      <c r="P431" s="16"/>
      <c r="Q431" s="16"/>
      <c r="R431" s="16"/>
      <c r="S431" s="16"/>
      <c r="T431" s="16"/>
      <c r="U431" s="16"/>
      <c r="V431" s="16"/>
      <c r="W431" s="16"/>
      <c r="X431" s="16"/>
      <c r="Y431" s="16"/>
      <c r="Z431" s="16"/>
      <c r="AA431" s="16"/>
      <c r="AB431" s="16"/>
      <c r="AC431" s="16"/>
      <c r="AD431" s="16"/>
      <c r="AE431" s="16"/>
      <c r="AF431" s="16"/>
      <c r="AG431" s="16"/>
      <c r="AH431" s="16"/>
      <c r="AI431" s="16"/>
      <c r="AJ431" s="16"/>
      <c r="AK431" s="16"/>
      <c r="AL431" s="16"/>
      <c r="AM431" s="16"/>
      <c r="AN431" s="16"/>
      <c r="AO431" s="16"/>
    </row>
    <row r="432" spans="2:41" ht="18.75" x14ac:dyDescent="0.3">
      <c r="B432" s="1"/>
      <c r="C432" s="1"/>
      <c r="D432" s="1"/>
      <c r="E432" s="1"/>
      <c r="F432" s="1"/>
      <c r="G432" s="1"/>
      <c r="H432" s="1"/>
      <c r="I432" s="1"/>
      <c r="J432" s="1"/>
      <c r="K432" s="1"/>
      <c r="L432" s="1"/>
      <c r="M432" s="1"/>
      <c r="O432" s="16"/>
      <c r="P432" s="16"/>
      <c r="Q432" s="16"/>
      <c r="R432" s="16"/>
      <c r="S432" s="16"/>
      <c r="T432" s="16"/>
      <c r="U432" s="16"/>
      <c r="V432" s="16"/>
      <c r="W432" s="16"/>
      <c r="X432" s="16"/>
      <c r="Y432" s="16"/>
      <c r="Z432" s="16"/>
      <c r="AA432" s="16"/>
      <c r="AB432" s="16"/>
      <c r="AC432" s="16"/>
      <c r="AD432" s="16"/>
      <c r="AE432" s="16"/>
      <c r="AF432" s="16"/>
      <c r="AG432" s="16"/>
      <c r="AH432" s="16"/>
      <c r="AI432" s="16"/>
      <c r="AJ432" s="16"/>
      <c r="AK432" s="16"/>
      <c r="AL432" s="16"/>
      <c r="AM432" s="16"/>
      <c r="AN432" s="16"/>
      <c r="AO432" s="16"/>
    </row>
    <row r="433" spans="2:41" ht="18.75" x14ac:dyDescent="0.3">
      <c r="B433" s="1"/>
      <c r="C433" s="1"/>
      <c r="D433" s="1"/>
      <c r="E433" s="1"/>
      <c r="F433" s="1"/>
      <c r="G433" s="1"/>
      <c r="H433" s="1"/>
      <c r="I433" s="1"/>
      <c r="J433" s="1"/>
      <c r="K433" s="1"/>
      <c r="L433" s="1"/>
      <c r="M433" s="1"/>
      <c r="O433" s="16"/>
      <c r="P433" s="16"/>
      <c r="Q433" s="16"/>
      <c r="R433" s="16"/>
      <c r="S433" s="16"/>
      <c r="T433" s="16"/>
      <c r="U433" s="16"/>
      <c r="V433" s="16"/>
      <c r="W433" s="16"/>
      <c r="X433" s="16"/>
      <c r="Y433" s="16"/>
      <c r="Z433" s="16"/>
      <c r="AA433" s="16"/>
      <c r="AB433" s="16"/>
      <c r="AC433" s="16"/>
      <c r="AD433" s="16"/>
      <c r="AE433" s="16"/>
      <c r="AF433" s="16"/>
      <c r="AG433" s="16"/>
      <c r="AH433" s="16"/>
      <c r="AI433" s="16"/>
      <c r="AJ433" s="16"/>
      <c r="AK433" s="16"/>
      <c r="AL433" s="16"/>
      <c r="AM433" s="16"/>
      <c r="AN433" s="16"/>
      <c r="AO433" s="16"/>
    </row>
    <row r="434" spans="2:41" ht="18.75" x14ac:dyDescent="0.3">
      <c r="B434" s="1"/>
      <c r="C434" s="1"/>
      <c r="D434" s="1"/>
      <c r="E434" s="1"/>
      <c r="F434" s="1"/>
      <c r="G434" s="1"/>
      <c r="H434" s="1"/>
      <c r="I434" s="1"/>
      <c r="J434" s="1"/>
      <c r="K434" s="1"/>
      <c r="L434" s="1"/>
      <c r="M434" s="1"/>
      <c r="O434" s="16"/>
      <c r="P434" s="16"/>
      <c r="Q434" s="16"/>
      <c r="R434" s="16"/>
      <c r="S434" s="16"/>
      <c r="T434" s="16"/>
      <c r="U434" s="16"/>
      <c r="V434" s="16"/>
      <c r="W434" s="16"/>
      <c r="X434" s="16"/>
      <c r="Y434" s="16"/>
      <c r="Z434" s="16"/>
      <c r="AA434" s="16"/>
      <c r="AB434" s="16"/>
      <c r="AC434" s="16"/>
      <c r="AD434" s="16"/>
      <c r="AE434" s="16"/>
      <c r="AF434" s="16"/>
      <c r="AG434" s="16"/>
      <c r="AH434" s="16"/>
      <c r="AI434" s="16"/>
      <c r="AJ434" s="16"/>
      <c r="AK434" s="16"/>
      <c r="AL434" s="16"/>
      <c r="AM434" s="16"/>
      <c r="AN434" s="16"/>
      <c r="AO434" s="16"/>
    </row>
    <row r="435" spans="2:41" ht="18.75" x14ac:dyDescent="0.3">
      <c r="B435" s="1"/>
      <c r="C435" s="1"/>
      <c r="D435" s="1"/>
      <c r="E435" s="1"/>
      <c r="F435" s="1"/>
      <c r="G435" s="1"/>
      <c r="H435" s="1"/>
      <c r="I435" s="1"/>
      <c r="J435" s="1"/>
      <c r="K435" s="1"/>
      <c r="L435" s="1"/>
      <c r="M435" s="1"/>
      <c r="O435" s="16"/>
      <c r="P435" s="16"/>
      <c r="Q435" s="16"/>
      <c r="R435" s="16"/>
      <c r="S435" s="16"/>
      <c r="T435" s="16"/>
      <c r="U435" s="16"/>
      <c r="V435" s="16"/>
      <c r="W435" s="16"/>
      <c r="X435" s="16"/>
      <c r="Y435" s="16"/>
      <c r="Z435" s="16"/>
      <c r="AA435" s="16"/>
      <c r="AB435" s="16"/>
      <c r="AC435" s="16"/>
      <c r="AD435" s="16"/>
      <c r="AE435" s="16"/>
      <c r="AF435" s="16"/>
      <c r="AG435" s="16"/>
      <c r="AH435" s="16"/>
      <c r="AI435" s="16"/>
      <c r="AJ435" s="16"/>
      <c r="AK435" s="16"/>
      <c r="AL435" s="16"/>
      <c r="AM435" s="16"/>
      <c r="AN435" s="16"/>
      <c r="AO435" s="16"/>
    </row>
    <row r="436" spans="2:41" ht="18.75" x14ac:dyDescent="0.3">
      <c r="B436" s="1"/>
      <c r="C436" s="1"/>
      <c r="D436" s="1"/>
      <c r="E436" s="1"/>
      <c r="F436" s="1"/>
      <c r="G436" s="1"/>
      <c r="H436" s="1"/>
      <c r="I436" s="1"/>
      <c r="J436" s="1"/>
      <c r="K436" s="1"/>
      <c r="L436" s="1"/>
      <c r="M436" s="1"/>
      <c r="O436" s="16"/>
      <c r="P436" s="16"/>
      <c r="Q436" s="16"/>
      <c r="R436" s="16"/>
      <c r="S436" s="16"/>
      <c r="T436" s="16"/>
      <c r="U436" s="16"/>
      <c r="V436" s="16"/>
      <c r="W436" s="16"/>
      <c r="X436" s="16"/>
      <c r="Y436" s="16"/>
      <c r="Z436" s="16"/>
      <c r="AA436" s="16"/>
      <c r="AB436" s="16"/>
      <c r="AC436" s="16"/>
      <c r="AD436" s="16"/>
      <c r="AE436" s="16"/>
      <c r="AF436" s="16"/>
      <c r="AG436" s="16"/>
      <c r="AH436" s="16"/>
      <c r="AI436" s="16"/>
      <c r="AJ436" s="16"/>
      <c r="AK436" s="16"/>
      <c r="AL436" s="16"/>
      <c r="AM436" s="16"/>
      <c r="AN436" s="16"/>
      <c r="AO436" s="16"/>
    </row>
    <row r="437" spans="2:41" ht="18.75" x14ac:dyDescent="0.3">
      <c r="B437" s="1"/>
      <c r="C437" s="1"/>
      <c r="D437" s="1"/>
      <c r="E437" s="1"/>
      <c r="F437" s="1"/>
      <c r="G437" s="1"/>
      <c r="H437" s="1"/>
      <c r="I437" s="1"/>
      <c r="J437" s="1"/>
      <c r="K437" s="1"/>
      <c r="L437" s="1"/>
      <c r="M437" s="1"/>
      <c r="O437" s="16"/>
      <c r="P437" s="16"/>
      <c r="Q437" s="16"/>
      <c r="R437" s="16"/>
      <c r="S437" s="16"/>
      <c r="T437" s="16"/>
      <c r="U437" s="16"/>
      <c r="V437" s="16"/>
      <c r="W437" s="16"/>
      <c r="X437" s="16"/>
      <c r="Y437" s="16"/>
      <c r="Z437" s="16"/>
      <c r="AA437" s="16"/>
      <c r="AB437" s="16"/>
      <c r="AC437" s="16"/>
      <c r="AD437" s="16"/>
      <c r="AE437" s="16"/>
      <c r="AF437" s="16"/>
      <c r="AG437" s="16"/>
      <c r="AH437" s="16"/>
      <c r="AI437" s="16"/>
      <c r="AJ437" s="16"/>
      <c r="AK437" s="16"/>
      <c r="AL437" s="16"/>
      <c r="AM437" s="16"/>
      <c r="AN437" s="16"/>
      <c r="AO437" s="16"/>
    </row>
    <row r="438" spans="2:41" ht="18.75" x14ac:dyDescent="0.3">
      <c r="B438" s="1"/>
      <c r="C438" s="1"/>
      <c r="D438" s="1"/>
      <c r="E438" s="1"/>
      <c r="F438" s="1"/>
      <c r="G438" s="1"/>
      <c r="H438" s="1"/>
      <c r="I438" s="1"/>
      <c r="J438" s="1"/>
      <c r="K438" s="1"/>
      <c r="L438" s="1"/>
      <c r="M438" s="1"/>
      <c r="O438" s="16"/>
      <c r="P438" s="16"/>
      <c r="Q438" s="16"/>
      <c r="R438" s="16"/>
      <c r="S438" s="16"/>
      <c r="T438" s="16"/>
      <c r="U438" s="16"/>
      <c r="V438" s="16"/>
      <c r="W438" s="16"/>
      <c r="X438" s="16"/>
      <c r="Y438" s="16"/>
      <c r="Z438" s="16"/>
      <c r="AA438" s="16"/>
      <c r="AB438" s="16"/>
      <c r="AC438" s="16"/>
      <c r="AD438" s="16"/>
      <c r="AE438" s="16"/>
      <c r="AF438" s="16"/>
      <c r="AG438" s="16"/>
      <c r="AH438" s="16"/>
      <c r="AI438" s="16"/>
      <c r="AJ438" s="16"/>
      <c r="AK438" s="16"/>
      <c r="AL438" s="16"/>
      <c r="AM438" s="16"/>
      <c r="AN438" s="16"/>
      <c r="AO438" s="16"/>
    </row>
    <row r="439" spans="2:41" ht="18.75" x14ac:dyDescent="0.3">
      <c r="B439" s="1"/>
      <c r="C439" s="1"/>
      <c r="D439" s="1"/>
      <c r="E439" s="1"/>
      <c r="F439" s="1"/>
      <c r="G439" s="1"/>
      <c r="H439" s="1"/>
      <c r="I439" s="1"/>
      <c r="J439" s="1"/>
      <c r="K439" s="1"/>
      <c r="L439" s="1"/>
      <c r="M439" s="1"/>
      <c r="O439" s="16"/>
      <c r="P439" s="16"/>
      <c r="Q439" s="16"/>
      <c r="R439" s="16"/>
      <c r="S439" s="16"/>
      <c r="T439" s="16"/>
      <c r="U439" s="16"/>
      <c r="V439" s="16"/>
      <c r="W439" s="16"/>
      <c r="X439" s="16"/>
      <c r="Y439" s="16"/>
      <c r="Z439" s="16"/>
      <c r="AA439" s="16"/>
      <c r="AB439" s="16"/>
      <c r="AC439" s="16"/>
      <c r="AD439" s="16"/>
      <c r="AE439" s="16"/>
      <c r="AF439" s="16"/>
      <c r="AG439" s="16"/>
      <c r="AH439" s="16"/>
      <c r="AI439" s="16"/>
      <c r="AJ439" s="16"/>
      <c r="AK439" s="16"/>
      <c r="AL439" s="16"/>
      <c r="AM439" s="16"/>
      <c r="AN439" s="16"/>
      <c r="AO439" s="16"/>
    </row>
    <row r="440" spans="2:41" ht="18.75" x14ac:dyDescent="0.3">
      <c r="B440" s="1"/>
      <c r="C440" s="1"/>
      <c r="D440" s="1"/>
      <c r="E440" s="1"/>
      <c r="F440" s="1"/>
      <c r="G440" s="1"/>
      <c r="H440" s="1"/>
      <c r="I440" s="1"/>
      <c r="J440" s="1"/>
      <c r="K440" s="1"/>
      <c r="L440" s="1"/>
      <c r="M440" s="1"/>
      <c r="O440" s="16"/>
      <c r="P440" s="16"/>
      <c r="Q440" s="16"/>
      <c r="R440" s="16"/>
      <c r="S440" s="16"/>
      <c r="T440" s="16"/>
      <c r="U440" s="16"/>
      <c r="V440" s="16"/>
      <c r="W440" s="16"/>
      <c r="X440" s="16"/>
      <c r="Y440" s="16"/>
      <c r="Z440" s="16"/>
      <c r="AA440" s="16"/>
      <c r="AB440" s="16"/>
      <c r="AC440" s="16"/>
      <c r="AD440" s="16"/>
      <c r="AE440" s="16"/>
      <c r="AF440" s="16"/>
      <c r="AG440" s="16"/>
      <c r="AH440" s="16"/>
      <c r="AI440" s="16"/>
      <c r="AJ440" s="16"/>
      <c r="AK440" s="16"/>
      <c r="AL440" s="16"/>
      <c r="AM440" s="16"/>
      <c r="AN440" s="16"/>
      <c r="AO440" s="16"/>
    </row>
    <row r="441" spans="2:41" ht="18.75" x14ac:dyDescent="0.3">
      <c r="B441" s="1"/>
      <c r="C441" s="1"/>
      <c r="D441" s="1"/>
      <c r="E441" s="1"/>
      <c r="F441" s="1"/>
      <c r="G441" s="1"/>
      <c r="H441" s="1"/>
      <c r="I441" s="1"/>
      <c r="J441" s="1"/>
      <c r="K441" s="1"/>
      <c r="L441" s="1"/>
      <c r="M441" s="1"/>
      <c r="O441" s="16"/>
      <c r="P441" s="16"/>
      <c r="Q441" s="16"/>
      <c r="R441" s="16"/>
      <c r="S441" s="16"/>
      <c r="T441" s="16"/>
      <c r="U441" s="16"/>
      <c r="V441" s="16"/>
      <c r="W441" s="16"/>
      <c r="X441" s="16"/>
      <c r="Y441" s="16"/>
      <c r="Z441" s="16"/>
      <c r="AA441" s="16"/>
      <c r="AB441" s="16"/>
      <c r="AC441" s="16"/>
      <c r="AD441" s="16"/>
      <c r="AE441" s="16"/>
      <c r="AF441" s="16"/>
      <c r="AG441" s="16"/>
      <c r="AH441" s="16"/>
      <c r="AI441" s="16"/>
      <c r="AJ441" s="16"/>
      <c r="AK441" s="16"/>
      <c r="AL441" s="16"/>
      <c r="AM441" s="16"/>
      <c r="AN441" s="16"/>
      <c r="AO441" s="16"/>
    </row>
    <row r="442" spans="2:41" ht="18.75" x14ac:dyDescent="0.3">
      <c r="B442" s="1"/>
      <c r="C442" s="1"/>
      <c r="D442" s="1"/>
      <c r="E442" s="1"/>
      <c r="F442" s="1"/>
      <c r="G442" s="1"/>
      <c r="H442" s="1"/>
      <c r="I442" s="1"/>
      <c r="J442" s="1"/>
      <c r="K442" s="1"/>
      <c r="L442" s="1"/>
      <c r="M442" s="1"/>
      <c r="O442" s="16"/>
      <c r="P442" s="16"/>
      <c r="Q442" s="16"/>
      <c r="R442" s="16"/>
      <c r="S442" s="16"/>
      <c r="T442" s="16"/>
      <c r="U442" s="16"/>
      <c r="V442" s="16"/>
      <c r="W442" s="16"/>
      <c r="X442" s="16"/>
      <c r="Y442" s="16"/>
      <c r="Z442" s="16"/>
      <c r="AA442" s="16"/>
      <c r="AB442" s="16"/>
      <c r="AC442" s="16"/>
      <c r="AD442" s="16"/>
      <c r="AE442" s="16"/>
      <c r="AF442" s="16"/>
      <c r="AG442" s="16"/>
      <c r="AH442" s="16"/>
      <c r="AI442" s="16"/>
      <c r="AJ442" s="16"/>
      <c r="AK442" s="16"/>
      <c r="AL442" s="16"/>
      <c r="AM442" s="16"/>
      <c r="AN442" s="16"/>
      <c r="AO442" s="16"/>
    </row>
    <row r="443" spans="2:41" ht="18.75" x14ac:dyDescent="0.3">
      <c r="B443" s="1"/>
      <c r="C443" s="1"/>
      <c r="D443" s="1"/>
      <c r="E443" s="1"/>
      <c r="F443" s="1"/>
      <c r="G443" s="1"/>
      <c r="H443" s="1"/>
      <c r="I443" s="1"/>
      <c r="J443" s="1"/>
      <c r="K443" s="1"/>
      <c r="L443" s="1"/>
      <c r="M443" s="1"/>
      <c r="O443" s="16"/>
      <c r="P443" s="16"/>
      <c r="Q443" s="16"/>
      <c r="R443" s="16"/>
      <c r="S443" s="16"/>
      <c r="T443" s="16"/>
      <c r="U443" s="16"/>
      <c r="V443" s="16"/>
      <c r="W443" s="16"/>
      <c r="X443" s="16"/>
      <c r="Y443" s="16"/>
      <c r="Z443" s="16"/>
      <c r="AA443" s="16"/>
      <c r="AB443" s="16"/>
      <c r="AC443" s="16"/>
      <c r="AD443" s="16"/>
      <c r="AE443" s="16"/>
      <c r="AF443" s="16"/>
      <c r="AG443" s="16"/>
      <c r="AH443" s="16"/>
      <c r="AI443" s="16"/>
      <c r="AJ443" s="16"/>
      <c r="AK443" s="16"/>
      <c r="AL443" s="16"/>
      <c r="AM443" s="16"/>
      <c r="AN443" s="16"/>
      <c r="AO443" s="16"/>
    </row>
    <row r="444" spans="2:41" ht="18.75" x14ac:dyDescent="0.3">
      <c r="B444" s="1"/>
      <c r="C444" s="1"/>
      <c r="D444" s="1"/>
      <c r="E444" s="1"/>
      <c r="F444" s="1"/>
      <c r="G444" s="1"/>
      <c r="H444" s="1"/>
      <c r="I444" s="1"/>
      <c r="J444" s="1"/>
      <c r="K444" s="1"/>
      <c r="L444" s="1"/>
      <c r="M444" s="1"/>
      <c r="O444" s="16"/>
      <c r="P444" s="16"/>
      <c r="Q444" s="16"/>
      <c r="R444" s="16"/>
      <c r="S444" s="16"/>
      <c r="T444" s="16"/>
      <c r="U444" s="16"/>
      <c r="V444" s="16"/>
      <c r="W444" s="16"/>
      <c r="X444" s="16"/>
      <c r="Y444" s="16"/>
      <c r="Z444" s="16"/>
      <c r="AA444" s="16"/>
      <c r="AB444" s="16"/>
      <c r="AC444" s="16"/>
      <c r="AD444" s="16"/>
      <c r="AE444" s="16"/>
      <c r="AF444" s="16"/>
      <c r="AG444" s="16"/>
      <c r="AH444" s="16"/>
      <c r="AI444" s="16"/>
      <c r="AJ444" s="16"/>
      <c r="AK444" s="16"/>
      <c r="AL444" s="16"/>
      <c r="AM444" s="16"/>
      <c r="AN444" s="16"/>
      <c r="AO444" s="16"/>
    </row>
    <row r="445" spans="2:41" ht="18.75" x14ac:dyDescent="0.3">
      <c r="B445" s="1"/>
      <c r="C445" s="1"/>
      <c r="D445" s="1"/>
      <c r="E445" s="1"/>
      <c r="F445" s="1"/>
      <c r="G445" s="1"/>
      <c r="H445" s="1"/>
      <c r="I445" s="1"/>
      <c r="J445" s="1"/>
      <c r="K445" s="1"/>
      <c r="L445" s="1"/>
      <c r="M445" s="1"/>
      <c r="O445" s="16"/>
      <c r="P445" s="16"/>
      <c r="Q445" s="16"/>
      <c r="R445" s="16"/>
      <c r="S445" s="16"/>
      <c r="T445" s="16"/>
      <c r="U445" s="16"/>
      <c r="V445" s="16"/>
      <c r="W445" s="16"/>
      <c r="X445" s="16"/>
      <c r="Y445" s="16"/>
      <c r="Z445" s="16"/>
      <c r="AA445" s="16"/>
      <c r="AB445" s="16"/>
      <c r="AC445" s="16"/>
      <c r="AD445" s="16"/>
      <c r="AE445" s="16"/>
      <c r="AF445" s="16"/>
      <c r="AG445" s="16"/>
      <c r="AH445" s="16"/>
      <c r="AI445" s="16"/>
      <c r="AJ445" s="16"/>
      <c r="AK445" s="16"/>
      <c r="AL445" s="16"/>
      <c r="AM445" s="16"/>
      <c r="AN445" s="16"/>
      <c r="AO445" s="16"/>
    </row>
    <row r="446" spans="2:41" ht="18.75" x14ac:dyDescent="0.3">
      <c r="B446" s="1"/>
      <c r="C446" s="1"/>
      <c r="D446" s="1"/>
      <c r="E446" s="1"/>
      <c r="F446" s="1"/>
      <c r="G446" s="1"/>
      <c r="H446" s="1"/>
      <c r="I446" s="1"/>
      <c r="J446" s="1"/>
      <c r="K446" s="1"/>
      <c r="L446" s="1"/>
      <c r="M446" s="1"/>
      <c r="O446" s="16"/>
      <c r="P446" s="16"/>
      <c r="Q446" s="16"/>
      <c r="R446" s="16"/>
      <c r="S446" s="16"/>
      <c r="T446" s="16"/>
      <c r="U446" s="16"/>
      <c r="V446" s="16"/>
      <c r="W446" s="16"/>
      <c r="X446" s="16"/>
      <c r="Y446" s="16"/>
      <c r="Z446" s="16"/>
      <c r="AA446" s="16"/>
      <c r="AB446" s="16"/>
      <c r="AC446" s="16"/>
      <c r="AD446" s="16"/>
      <c r="AE446" s="16"/>
      <c r="AF446" s="16"/>
      <c r="AG446" s="16"/>
      <c r="AH446" s="16"/>
      <c r="AI446" s="16"/>
      <c r="AJ446" s="16"/>
      <c r="AK446" s="16"/>
      <c r="AL446" s="16"/>
      <c r="AM446" s="16"/>
      <c r="AN446" s="16"/>
      <c r="AO446" s="16"/>
    </row>
    <row r="447" spans="2:41" ht="18.75" x14ac:dyDescent="0.3">
      <c r="B447" s="1"/>
      <c r="C447" s="1"/>
      <c r="D447" s="1"/>
      <c r="E447" s="1"/>
      <c r="F447" s="1"/>
      <c r="G447" s="1"/>
      <c r="H447" s="1"/>
      <c r="I447" s="1"/>
      <c r="J447" s="1"/>
      <c r="K447" s="1"/>
      <c r="L447" s="1"/>
      <c r="M447" s="1"/>
      <c r="O447" s="16"/>
      <c r="P447" s="16"/>
      <c r="Q447" s="16"/>
      <c r="R447" s="16"/>
      <c r="S447" s="16"/>
      <c r="T447" s="16"/>
      <c r="U447" s="16"/>
      <c r="V447" s="16"/>
      <c r="W447" s="16"/>
      <c r="X447" s="16"/>
      <c r="Y447" s="16"/>
      <c r="Z447" s="16"/>
      <c r="AA447" s="16"/>
      <c r="AB447" s="16"/>
      <c r="AC447" s="16"/>
      <c r="AD447" s="16"/>
      <c r="AE447" s="16"/>
      <c r="AF447" s="16"/>
      <c r="AG447" s="16"/>
      <c r="AH447" s="16"/>
      <c r="AI447" s="16"/>
      <c r="AJ447" s="16"/>
      <c r="AK447" s="16"/>
      <c r="AL447" s="16"/>
      <c r="AM447" s="16"/>
      <c r="AN447" s="16"/>
      <c r="AO447" s="16"/>
    </row>
    <row r="448" spans="2:41" ht="18.75" x14ac:dyDescent="0.3">
      <c r="B448" s="1"/>
      <c r="C448" s="1"/>
      <c r="D448" s="1"/>
      <c r="E448" s="1"/>
      <c r="F448" s="1"/>
      <c r="G448" s="1"/>
      <c r="H448" s="1"/>
      <c r="I448" s="1"/>
      <c r="J448" s="1"/>
      <c r="K448" s="1"/>
      <c r="L448" s="1"/>
      <c r="M448" s="1"/>
      <c r="O448" s="16"/>
      <c r="P448" s="16"/>
      <c r="Q448" s="16"/>
      <c r="R448" s="16"/>
      <c r="S448" s="16"/>
      <c r="T448" s="16"/>
      <c r="U448" s="16"/>
      <c r="V448" s="16"/>
      <c r="W448" s="16"/>
      <c r="X448" s="16"/>
      <c r="Y448" s="16"/>
      <c r="Z448" s="16"/>
      <c r="AA448" s="16"/>
      <c r="AB448" s="16"/>
      <c r="AC448" s="16"/>
      <c r="AD448" s="16"/>
      <c r="AE448" s="16"/>
      <c r="AF448" s="16"/>
      <c r="AG448" s="16"/>
      <c r="AH448" s="16"/>
      <c r="AI448" s="16"/>
      <c r="AJ448" s="16"/>
      <c r="AK448" s="16"/>
      <c r="AL448" s="16"/>
      <c r="AM448" s="16"/>
      <c r="AN448" s="16"/>
      <c r="AO448" s="16"/>
    </row>
    <row r="449" spans="2:41" ht="18.75" x14ac:dyDescent="0.3">
      <c r="B449" s="1"/>
      <c r="C449" s="1"/>
      <c r="D449" s="1"/>
      <c r="E449" s="1"/>
      <c r="F449" s="1"/>
      <c r="G449" s="1"/>
      <c r="H449" s="1"/>
      <c r="I449" s="1"/>
      <c r="J449" s="1"/>
      <c r="K449" s="1"/>
      <c r="L449" s="1"/>
      <c r="M449" s="1"/>
      <c r="O449" s="16"/>
      <c r="P449" s="16"/>
      <c r="Q449" s="16"/>
      <c r="R449" s="16"/>
      <c r="S449" s="16"/>
      <c r="T449" s="16"/>
      <c r="U449" s="16"/>
      <c r="V449" s="16"/>
      <c r="W449" s="16"/>
      <c r="X449" s="16"/>
      <c r="Y449" s="16"/>
      <c r="Z449" s="16"/>
      <c r="AA449" s="16"/>
      <c r="AB449" s="16"/>
      <c r="AC449" s="16"/>
      <c r="AD449" s="16"/>
      <c r="AE449" s="16"/>
      <c r="AF449" s="16"/>
      <c r="AG449" s="16"/>
      <c r="AH449" s="16"/>
      <c r="AI449" s="16"/>
      <c r="AJ449" s="16"/>
      <c r="AK449" s="16"/>
      <c r="AL449" s="16"/>
      <c r="AM449" s="16"/>
      <c r="AN449" s="16"/>
      <c r="AO449" s="16"/>
    </row>
    <row r="450" spans="2:41" ht="18.75" x14ac:dyDescent="0.3">
      <c r="B450" s="1"/>
      <c r="C450" s="1"/>
      <c r="D450" s="1"/>
      <c r="E450" s="1"/>
      <c r="F450" s="1"/>
      <c r="G450" s="1"/>
      <c r="H450" s="1"/>
      <c r="I450" s="1"/>
      <c r="J450" s="1"/>
      <c r="K450" s="1"/>
      <c r="L450" s="1"/>
      <c r="M450" s="1"/>
      <c r="O450" s="16"/>
      <c r="P450" s="16"/>
      <c r="Q450" s="16"/>
      <c r="R450" s="16"/>
      <c r="S450" s="16"/>
      <c r="T450" s="16"/>
      <c r="U450" s="16"/>
      <c r="V450" s="16"/>
      <c r="W450" s="16"/>
      <c r="X450" s="16"/>
      <c r="Y450" s="16"/>
      <c r="Z450" s="16"/>
      <c r="AA450" s="16"/>
      <c r="AB450" s="16"/>
      <c r="AC450" s="16"/>
      <c r="AD450" s="16"/>
      <c r="AE450" s="16"/>
      <c r="AF450" s="16"/>
      <c r="AG450" s="16"/>
      <c r="AH450" s="16"/>
      <c r="AI450" s="16"/>
      <c r="AJ450" s="16"/>
      <c r="AK450" s="16"/>
      <c r="AL450" s="16"/>
      <c r="AM450" s="16"/>
      <c r="AN450" s="16"/>
      <c r="AO450" s="16"/>
    </row>
    <row r="451" spans="2:41" ht="18.75" x14ac:dyDescent="0.3">
      <c r="B451" s="1"/>
      <c r="C451" s="1"/>
      <c r="D451" s="1"/>
      <c r="E451" s="1"/>
      <c r="F451" s="1"/>
      <c r="G451" s="1"/>
      <c r="H451" s="1"/>
      <c r="I451" s="1"/>
      <c r="J451" s="1"/>
      <c r="K451" s="1"/>
      <c r="L451" s="1"/>
      <c r="M451" s="1"/>
      <c r="O451" s="16"/>
      <c r="P451" s="16"/>
      <c r="Q451" s="16"/>
      <c r="R451" s="16"/>
      <c r="S451" s="16"/>
      <c r="T451" s="16"/>
      <c r="U451" s="16"/>
      <c r="V451" s="16"/>
      <c r="W451" s="16"/>
      <c r="X451" s="16"/>
      <c r="Y451" s="16"/>
      <c r="Z451" s="16"/>
      <c r="AA451" s="16"/>
      <c r="AB451" s="16"/>
      <c r="AC451" s="16"/>
      <c r="AD451" s="16"/>
      <c r="AE451" s="16"/>
      <c r="AF451" s="16"/>
      <c r="AG451" s="16"/>
      <c r="AH451" s="16"/>
      <c r="AI451" s="16"/>
      <c r="AJ451" s="16"/>
      <c r="AK451" s="16"/>
      <c r="AL451" s="16"/>
      <c r="AM451" s="16"/>
      <c r="AN451" s="16"/>
      <c r="AO451" s="16"/>
    </row>
    <row r="452" spans="2:41" ht="18.75" x14ac:dyDescent="0.3">
      <c r="B452" s="1"/>
      <c r="C452" s="1"/>
      <c r="D452" s="1"/>
      <c r="E452" s="1"/>
      <c r="F452" s="1"/>
      <c r="G452" s="1"/>
      <c r="H452" s="1"/>
      <c r="I452" s="1"/>
      <c r="J452" s="1"/>
      <c r="K452" s="1"/>
      <c r="L452" s="1"/>
      <c r="M452" s="1"/>
      <c r="O452" s="16"/>
      <c r="P452" s="16"/>
      <c r="Q452" s="16"/>
      <c r="R452" s="16"/>
      <c r="S452" s="16"/>
      <c r="T452" s="16"/>
      <c r="U452" s="16"/>
      <c r="V452" s="16"/>
      <c r="W452" s="16"/>
      <c r="X452" s="16"/>
      <c r="Y452" s="16"/>
      <c r="Z452" s="16"/>
      <c r="AA452" s="16"/>
      <c r="AB452" s="16"/>
      <c r="AC452" s="16"/>
      <c r="AD452" s="16"/>
      <c r="AE452" s="16"/>
      <c r="AF452" s="16"/>
      <c r="AG452" s="16"/>
      <c r="AH452" s="16"/>
      <c r="AI452" s="16"/>
      <c r="AJ452" s="16"/>
      <c r="AK452" s="16"/>
      <c r="AL452" s="16"/>
      <c r="AM452" s="16"/>
      <c r="AN452" s="16"/>
      <c r="AO452" s="16"/>
    </row>
    <row r="453" spans="2:41" ht="18.75" x14ac:dyDescent="0.3">
      <c r="B453" s="1"/>
      <c r="C453" s="1"/>
      <c r="D453" s="1"/>
      <c r="E453" s="1"/>
      <c r="F453" s="1"/>
      <c r="G453" s="1"/>
      <c r="H453" s="1"/>
      <c r="I453" s="1"/>
      <c r="J453" s="1"/>
      <c r="K453" s="1"/>
      <c r="L453" s="1"/>
      <c r="M453" s="1"/>
      <c r="O453" s="16"/>
      <c r="P453" s="16"/>
      <c r="Q453" s="16"/>
      <c r="R453" s="16"/>
      <c r="S453" s="16"/>
      <c r="T453" s="16"/>
      <c r="U453" s="16"/>
      <c r="V453" s="16"/>
      <c r="W453" s="16"/>
      <c r="X453" s="16"/>
      <c r="Y453" s="16"/>
      <c r="Z453" s="16"/>
      <c r="AA453" s="16"/>
      <c r="AB453" s="16"/>
      <c r="AC453" s="16"/>
      <c r="AD453" s="16"/>
      <c r="AE453" s="16"/>
      <c r="AF453" s="16"/>
      <c r="AG453" s="16"/>
      <c r="AH453" s="16"/>
      <c r="AI453" s="16"/>
      <c r="AJ453" s="16"/>
      <c r="AK453" s="16"/>
      <c r="AL453" s="16"/>
      <c r="AM453" s="16"/>
      <c r="AN453" s="16"/>
      <c r="AO453" s="16"/>
    </row>
    <row r="454" spans="2:41" ht="18.75" x14ac:dyDescent="0.3">
      <c r="B454" s="1"/>
      <c r="C454" s="1"/>
      <c r="D454" s="1"/>
      <c r="E454" s="1"/>
      <c r="F454" s="1"/>
      <c r="G454" s="1"/>
      <c r="H454" s="1"/>
      <c r="I454" s="1"/>
      <c r="J454" s="1"/>
      <c r="K454" s="1"/>
      <c r="L454" s="1"/>
      <c r="M454" s="1"/>
      <c r="O454" s="16"/>
      <c r="P454" s="16"/>
      <c r="Q454" s="16"/>
      <c r="R454" s="16"/>
      <c r="S454" s="16"/>
      <c r="T454" s="16"/>
      <c r="U454" s="16"/>
      <c r="V454" s="16"/>
      <c r="W454" s="16"/>
      <c r="X454" s="16"/>
      <c r="Y454" s="16"/>
      <c r="Z454" s="16"/>
      <c r="AA454" s="16"/>
      <c r="AB454" s="16"/>
      <c r="AC454" s="16"/>
      <c r="AD454" s="16"/>
      <c r="AE454" s="16"/>
      <c r="AF454" s="16"/>
      <c r="AG454" s="16"/>
      <c r="AH454" s="16"/>
      <c r="AI454" s="16"/>
      <c r="AJ454" s="16"/>
      <c r="AK454" s="16"/>
      <c r="AL454" s="16"/>
      <c r="AM454" s="16"/>
      <c r="AN454" s="16"/>
      <c r="AO454" s="16"/>
    </row>
    <row r="455" spans="2:41" ht="18.75" x14ac:dyDescent="0.3">
      <c r="B455" s="1"/>
      <c r="C455" s="1"/>
      <c r="D455" s="1"/>
      <c r="E455" s="1"/>
      <c r="F455" s="1"/>
      <c r="G455" s="1"/>
      <c r="H455" s="1"/>
      <c r="I455" s="1"/>
      <c r="J455" s="1"/>
      <c r="K455" s="1"/>
      <c r="L455" s="1"/>
      <c r="M455" s="1"/>
      <c r="O455" s="16"/>
      <c r="P455" s="16"/>
      <c r="Q455" s="16"/>
      <c r="R455" s="16"/>
      <c r="S455" s="16"/>
      <c r="T455" s="16"/>
      <c r="U455" s="16"/>
      <c r="V455" s="16"/>
      <c r="W455" s="16"/>
      <c r="X455" s="16"/>
      <c r="Y455" s="16"/>
      <c r="Z455" s="16"/>
      <c r="AA455" s="16"/>
      <c r="AB455" s="16"/>
      <c r="AC455" s="16"/>
      <c r="AD455" s="16"/>
      <c r="AE455" s="16"/>
      <c r="AF455" s="16"/>
      <c r="AG455" s="16"/>
      <c r="AH455" s="16"/>
      <c r="AI455" s="16"/>
      <c r="AJ455" s="16"/>
      <c r="AK455" s="16"/>
      <c r="AL455" s="16"/>
      <c r="AM455" s="16"/>
      <c r="AN455" s="16"/>
      <c r="AO455" s="16"/>
    </row>
    <row r="456" spans="2:41" ht="18.75" x14ac:dyDescent="0.3">
      <c r="B456" s="1"/>
      <c r="C456" s="1"/>
      <c r="D456" s="1"/>
      <c r="E456" s="1"/>
      <c r="F456" s="1"/>
      <c r="G456" s="1"/>
      <c r="H456" s="1"/>
      <c r="I456" s="1"/>
      <c r="J456" s="1"/>
      <c r="K456" s="1"/>
      <c r="L456" s="1"/>
      <c r="M456" s="1"/>
      <c r="O456" s="16"/>
      <c r="P456" s="16"/>
      <c r="Q456" s="16"/>
      <c r="R456" s="16"/>
      <c r="S456" s="16"/>
      <c r="T456" s="16"/>
      <c r="U456" s="16"/>
      <c r="V456" s="16"/>
      <c r="W456" s="16"/>
      <c r="X456" s="16"/>
      <c r="Y456" s="16"/>
      <c r="Z456" s="16"/>
      <c r="AA456" s="16"/>
      <c r="AB456" s="16"/>
      <c r="AC456" s="16"/>
      <c r="AD456" s="16"/>
      <c r="AE456" s="16"/>
      <c r="AF456" s="16"/>
      <c r="AG456" s="16"/>
      <c r="AH456" s="16"/>
      <c r="AI456" s="16"/>
      <c r="AJ456" s="16"/>
      <c r="AK456" s="16"/>
      <c r="AL456" s="16"/>
      <c r="AM456" s="16"/>
      <c r="AN456" s="16"/>
      <c r="AO456" s="16"/>
    </row>
    <row r="457" spans="2:41" ht="18.75" x14ac:dyDescent="0.3">
      <c r="B457" s="1"/>
      <c r="C457" s="1"/>
      <c r="D457" s="1"/>
      <c r="E457" s="1"/>
      <c r="F457" s="1"/>
      <c r="G457" s="1"/>
      <c r="H457" s="1"/>
      <c r="I457" s="1"/>
      <c r="J457" s="1"/>
      <c r="K457" s="1"/>
      <c r="L457" s="1"/>
      <c r="M457" s="1"/>
      <c r="O457" s="16"/>
      <c r="P457" s="16"/>
      <c r="Q457" s="16"/>
      <c r="R457" s="16"/>
      <c r="S457" s="16"/>
      <c r="T457" s="16"/>
      <c r="U457" s="16"/>
      <c r="V457" s="16"/>
      <c r="W457" s="16"/>
      <c r="X457" s="16"/>
      <c r="Y457" s="16"/>
      <c r="Z457" s="16"/>
      <c r="AA457" s="16"/>
      <c r="AB457" s="16"/>
      <c r="AC457" s="16"/>
      <c r="AD457" s="16"/>
      <c r="AE457" s="16"/>
      <c r="AF457" s="16"/>
      <c r="AG457" s="16"/>
      <c r="AH457" s="16"/>
      <c r="AI457" s="16"/>
      <c r="AJ457" s="16"/>
      <c r="AK457" s="16"/>
      <c r="AL457" s="16"/>
      <c r="AM457" s="16"/>
      <c r="AN457" s="16"/>
      <c r="AO457" s="16"/>
    </row>
    <row r="458" spans="2:41" ht="18.75" x14ac:dyDescent="0.3">
      <c r="B458" s="1"/>
      <c r="C458" s="1"/>
      <c r="D458" s="1"/>
      <c r="E458" s="1"/>
      <c r="F458" s="1"/>
      <c r="G458" s="1"/>
      <c r="H458" s="1"/>
      <c r="I458" s="1"/>
      <c r="J458" s="1"/>
      <c r="K458" s="1"/>
      <c r="L458" s="1"/>
      <c r="M458" s="1"/>
      <c r="O458" s="16"/>
      <c r="P458" s="16"/>
      <c r="Q458" s="16"/>
      <c r="R458" s="16"/>
      <c r="S458" s="16"/>
      <c r="T458" s="16"/>
      <c r="U458" s="16"/>
      <c r="V458" s="16"/>
      <c r="W458" s="16"/>
      <c r="X458" s="16"/>
      <c r="Y458" s="16"/>
      <c r="Z458" s="16"/>
      <c r="AA458" s="16"/>
      <c r="AB458" s="16"/>
      <c r="AC458" s="16"/>
      <c r="AD458" s="16"/>
      <c r="AE458" s="16"/>
      <c r="AF458" s="16"/>
      <c r="AG458" s="16"/>
      <c r="AH458" s="16"/>
      <c r="AI458" s="16"/>
      <c r="AJ458" s="16"/>
      <c r="AK458" s="16"/>
      <c r="AL458" s="16"/>
      <c r="AM458" s="16"/>
      <c r="AN458" s="16"/>
      <c r="AO458" s="16"/>
    </row>
    <row r="459" spans="2:41" ht="18.75" x14ac:dyDescent="0.3">
      <c r="B459" s="1"/>
      <c r="C459" s="1"/>
      <c r="D459" s="1"/>
      <c r="E459" s="1"/>
      <c r="F459" s="1"/>
      <c r="G459" s="1"/>
      <c r="H459" s="1"/>
      <c r="I459" s="1"/>
      <c r="J459" s="1"/>
      <c r="K459" s="1"/>
      <c r="L459" s="1"/>
      <c r="M459" s="1"/>
      <c r="O459" s="16"/>
      <c r="P459" s="16"/>
      <c r="Q459" s="16"/>
      <c r="R459" s="16"/>
      <c r="S459" s="16"/>
      <c r="T459" s="16"/>
      <c r="U459" s="16"/>
      <c r="V459" s="16"/>
      <c r="W459" s="16"/>
      <c r="X459" s="16"/>
      <c r="Y459" s="16"/>
      <c r="Z459" s="16"/>
      <c r="AA459" s="16"/>
      <c r="AB459" s="16"/>
      <c r="AC459" s="16"/>
      <c r="AD459" s="16"/>
      <c r="AE459" s="16"/>
      <c r="AF459" s="16"/>
      <c r="AG459" s="16"/>
      <c r="AH459" s="16"/>
      <c r="AI459" s="16"/>
      <c r="AJ459" s="16"/>
      <c r="AK459" s="16"/>
      <c r="AL459" s="16"/>
      <c r="AM459" s="16"/>
      <c r="AN459" s="16"/>
      <c r="AO459" s="16"/>
    </row>
    <row r="460" spans="2:41" ht="18.75" x14ac:dyDescent="0.3">
      <c r="B460" s="1"/>
      <c r="C460" s="1"/>
      <c r="D460" s="1"/>
      <c r="E460" s="1"/>
      <c r="F460" s="1"/>
      <c r="G460" s="1"/>
      <c r="H460" s="1"/>
      <c r="I460" s="1"/>
      <c r="J460" s="1"/>
      <c r="K460" s="1"/>
      <c r="L460" s="1"/>
      <c r="M460" s="1"/>
      <c r="O460" s="16"/>
      <c r="P460" s="16"/>
      <c r="Q460" s="16"/>
      <c r="R460" s="16"/>
      <c r="S460" s="16"/>
      <c r="T460" s="16"/>
      <c r="U460" s="16"/>
      <c r="V460" s="16"/>
      <c r="W460" s="16"/>
      <c r="X460" s="16"/>
      <c r="Y460" s="16"/>
      <c r="Z460" s="16"/>
      <c r="AA460" s="16"/>
      <c r="AB460" s="16"/>
      <c r="AC460" s="16"/>
      <c r="AD460" s="16"/>
      <c r="AE460" s="16"/>
      <c r="AF460" s="16"/>
      <c r="AG460" s="16"/>
      <c r="AH460" s="16"/>
      <c r="AI460" s="16"/>
      <c r="AJ460" s="16"/>
      <c r="AK460" s="16"/>
      <c r="AL460" s="16"/>
      <c r="AM460" s="16"/>
      <c r="AN460" s="16"/>
      <c r="AO460" s="16"/>
    </row>
    <row r="461" spans="2:41" ht="18.75" x14ac:dyDescent="0.3">
      <c r="B461" s="1"/>
      <c r="C461" s="1"/>
      <c r="D461" s="1"/>
      <c r="E461" s="1"/>
      <c r="F461" s="1"/>
      <c r="G461" s="1"/>
      <c r="H461" s="1"/>
      <c r="I461" s="1"/>
      <c r="J461" s="1"/>
      <c r="K461" s="1"/>
      <c r="L461" s="1"/>
      <c r="M461" s="1"/>
      <c r="O461" s="16"/>
      <c r="P461" s="16"/>
      <c r="Q461" s="16"/>
      <c r="R461" s="16"/>
      <c r="S461" s="16"/>
      <c r="T461" s="16"/>
      <c r="U461" s="16"/>
      <c r="V461" s="16"/>
      <c r="W461" s="16"/>
      <c r="X461" s="16"/>
      <c r="Y461" s="16"/>
      <c r="Z461" s="16"/>
      <c r="AA461" s="16"/>
      <c r="AB461" s="16"/>
      <c r="AC461" s="16"/>
      <c r="AD461" s="16"/>
      <c r="AE461" s="16"/>
      <c r="AF461" s="16"/>
      <c r="AG461" s="16"/>
      <c r="AH461" s="16"/>
      <c r="AI461" s="16"/>
      <c r="AJ461" s="16"/>
      <c r="AK461" s="16"/>
      <c r="AL461" s="16"/>
      <c r="AM461" s="16"/>
      <c r="AN461" s="16"/>
      <c r="AO461" s="16"/>
    </row>
    <row r="462" spans="2:41" ht="18.75" x14ac:dyDescent="0.3">
      <c r="B462" s="1"/>
      <c r="C462" s="1"/>
      <c r="D462" s="1"/>
      <c r="E462" s="1"/>
      <c r="F462" s="1"/>
      <c r="G462" s="1"/>
      <c r="H462" s="1"/>
      <c r="I462" s="1"/>
      <c r="J462" s="1"/>
      <c r="K462" s="1"/>
      <c r="L462" s="1"/>
      <c r="M462" s="1"/>
      <c r="O462" s="16"/>
      <c r="P462" s="16"/>
      <c r="Q462" s="16"/>
      <c r="R462" s="16"/>
      <c r="S462" s="16"/>
      <c r="T462" s="16"/>
      <c r="U462" s="16"/>
      <c r="V462" s="16"/>
      <c r="W462" s="16"/>
      <c r="X462" s="16"/>
      <c r="Y462" s="16"/>
      <c r="Z462" s="16"/>
      <c r="AA462" s="16"/>
      <c r="AB462" s="16"/>
      <c r="AC462" s="16"/>
      <c r="AD462" s="16"/>
      <c r="AE462" s="16"/>
      <c r="AF462" s="16"/>
      <c r="AG462" s="16"/>
      <c r="AH462" s="16"/>
      <c r="AI462" s="16"/>
      <c r="AJ462" s="16"/>
      <c r="AK462" s="16"/>
      <c r="AL462" s="16"/>
      <c r="AM462" s="16"/>
      <c r="AN462" s="16"/>
      <c r="AO462" s="16"/>
    </row>
    <row r="463" spans="2:41" ht="18.75" x14ac:dyDescent="0.3">
      <c r="B463" s="1"/>
      <c r="C463" s="1"/>
      <c r="D463" s="1"/>
      <c r="E463" s="1"/>
      <c r="F463" s="1"/>
      <c r="G463" s="1"/>
      <c r="H463" s="1"/>
      <c r="I463" s="1"/>
      <c r="J463" s="1"/>
      <c r="K463" s="1"/>
      <c r="L463" s="1"/>
      <c r="M463" s="1"/>
      <c r="O463" s="16"/>
      <c r="P463" s="16"/>
      <c r="Q463" s="16"/>
      <c r="R463" s="16"/>
      <c r="S463" s="16"/>
      <c r="T463" s="16"/>
      <c r="U463" s="16"/>
      <c r="V463" s="16"/>
      <c r="W463" s="16"/>
      <c r="X463" s="16"/>
      <c r="Y463" s="16"/>
      <c r="Z463" s="16"/>
      <c r="AA463" s="16"/>
      <c r="AB463" s="16"/>
      <c r="AC463" s="16"/>
      <c r="AD463" s="16"/>
      <c r="AE463" s="16"/>
      <c r="AF463" s="16"/>
      <c r="AG463" s="16"/>
      <c r="AH463" s="16"/>
      <c r="AI463" s="16"/>
      <c r="AJ463" s="16"/>
      <c r="AK463" s="16"/>
      <c r="AL463" s="16"/>
      <c r="AM463" s="16"/>
      <c r="AN463" s="16"/>
      <c r="AO463" s="16"/>
    </row>
    <row r="464" spans="2:41" ht="18.75" x14ac:dyDescent="0.3">
      <c r="B464" s="1"/>
      <c r="C464" s="1"/>
      <c r="D464" s="1"/>
      <c r="E464" s="1"/>
      <c r="F464" s="1"/>
      <c r="G464" s="1"/>
      <c r="H464" s="1"/>
      <c r="I464" s="1"/>
      <c r="J464" s="1"/>
      <c r="K464" s="1"/>
      <c r="L464" s="1"/>
      <c r="M464" s="1"/>
      <c r="O464" s="16"/>
      <c r="P464" s="16"/>
      <c r="Q464" s="16"/>
      <c r="R464" s="16"/>
      <c r="S464" s="16"/>
      <c r="T464" s="16"/>
      <c r="U464" s="16"/>
      <c r="V464" s="16"/>
      <c r="W464" s="16"/>
      <c r="X464" s="16"/>
      <c r="Y464" s="16"/>
      <c r="Z464" s="16"/>
      <c r="AA464" s="16"/>
      <c r="AB464" s="16"/>
      <c r="AC464" s="16"/>
      <c r="AD464" s="16"/>
      <c r="AE464" s="16"/>
      <c r="AF464" s="16"/>
      <c r="AG464" s="16"/>
      <c r="AH464" s="16"/>
      <c r="AI464" s="16"/>
      <c r="AJ464" s="16"/>
      <c r="AK464" s="16"/>
      <c r="AL464" s="16"/>
      <c r="AM464" s="16"/>
      <c r="AN464" s="16"/>
      <c r="AO464" s="16"/>
    </row>
    <row r="465" spans="2:41" ht="18.75" x14ac:dyDescent="0.3">
      <c r="B465" s="1"/>
      <c r="C465" s="1"/>
      <c r="D465" s="1"/>
      <c r="E465" s="1"/>
      <c r="F465" s="1"/>
      <c r="G465" s="1"/>
      <c r="H465" s="1"/>
      <c r="I465" s="1"/>
      <c r="J465" s="1"/>
      <c r="K465" s="1"/>
      <c r="L465" s="1"/>
      <c r="M465" s="1"/>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row>
    <row r="466" spans="2:41" ht="18.75" x14ac:dyDescent="0.3">
      <c r="B466" s="1"/>
      <c r="C466" s="1"/>
      <c r="D466" s="1"/>
      <c r="E466" s="1"/>
      <c r="F466" s="1"/>
      <c r="G466" s="1"/>
      <c r="H466" s="1"/>
      <c r="I466" s="1"/>
      <c r="J466" s="1"/>
      <c r="K466" s="1"/>
      <c r="L466" s="1"/>
      <c r="M466" s="1"/>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row>
    <row r="467" spans="2:41" ht="18.75" x14ac:dyDescent="0.3">
      <c r="B467" s="1"/>
      <c r="C467" s="1"/>
      <c r="D467" s="1"/>
      <c r="E467" s="1"/>
      <c r="F467" s="1"/>
      <c r="G467" s="1"/>
      <c r="H467" s="1"/>
      <c r="I467" s="1"/>
      <c r="J467" s="1"/>
      <c r="K467" s="1"/>
      <c r="L467" s="1"/>
      <c r="M467" s="1"/>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row>
    <row r="468" spans="2:41" ht="18.75" x14ac:dyDescent="0.3">
      <c r="B468" s="1"/>
      <c r="C468" s="1"/>
      <c r="D468" s="1"/>
      <c r="E468" s="1"/>
      <c r="F468" s="1"/>
      <c r="G468" s="1"/>
      <c r="H468" s="1"/>
      <c r="I468" s="1"/>
      <c r="J468" s="1"/>
      <c r="K468" s="1"/>
      <c r="L468" s="1"/>
      <c r="M468" s="1"/>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row>
    <row r="469" spans="2:41" ht="18.75" x14ac:dyDescent="0.3">
      <c r="B469" s="1"/>
      <c r="C469" s="1"/>
      <c r="D469" s="1"/>
      <c r="E469" s="1"/>
      <c r="F469" s="1"/>
      <c r="G469" s="1"/>
      <c r="H469" s="1"/>
      <c r="I469" s="1"/>
      <c r="J469" s="1"/>
      <c r="K469" s="1"/>
      <c r="L469" s="1"/>
      <c r="M469" s="1"/>
      <c r="O469" s="16"/>
      <c r="P469" s="16"/>
      <c r="Q469" s="16"/>
      <c r="R469" s="16"/>
      <c r="S469" s="16"/>
      <c r="T469" s="16"/>
      <c r="U469" s="16"/>
      <c r="V469" s="16"/>
      <c r="W469" s="16"/>
      <c r="X469" s="16"/>
      <c r="Y469" s="16"/>
      <c r="Z469" s="16"/>
      <c r="AA469" s="16"/>
      <c r="AB469" s="16"/>
      <c r="AC469" s="16"/>
      <c r="AD469" s="16"/>
      <c r="AE469" s="16"/>
      <c r="AF469" s="16"/>
      <c r="AG469" s="16"/>
      <c r="AH469" s="16"/>
      <c r="AI469" s="16"/>
      <c r="AJ469" s="16"/>
      <c r="AK469" s="16"/>
      <c r="AL469" s="16"/>
      <c r="AM469" s="16"/>
      <c r="AN469" s="16"/>
      <c r="AO469" s="16"/>
    </row>
    <row r="470" spans="2:41" ht="18.75" x14ac:dyDescent="0.3">
      <c r="B470" s="1"/>
      <c r="C470" s="1"/>
      <c r="D470" s="1"/>
      <c r="E470" s="1"/>
      <c r="F470" s="1"/>
      <c r="G470" s="1"/>
      <c r="H470" s="1"/>
      <c r="I470" s="1"/>
      <c r="J470" s="1"/>
      <c r="K470" s="1"/>
      <c r="L470" s="1"/>
      <c r="M470" s="1"/>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row>
    <row r="471" spans="2:41" ht="18.75" x14ac:dyDescent="0.3">
      <c r="B471" s="1"/>
      <c r="C471" s="1"/>
      <c r="D471" s="1"/>
      <c r="E471" s="1"/>
      <c r="F471" s="1"/>
      <c r="G471" s="1"/>
      <c r="H471" s="1"/>
      <c r="I471" s="1"/>
      <c r="J471" s="1"/>
      <c r="K471" s="1"/>
      <c r="L471" s="1"/>
      <c r="M471" s="1"/>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row>
    <row r="472" spans="2:41" ht="18.75" x14ac:dyDescent="0.3">
      <c r="B472" s="1"/>
      <c r="C472" s="1"/>
      <c r="D472" s="1"/>
      <c r="E472" s="1"/>
      <c r="F472" s="1"/>
      <c r="G472" s="1"/>
      <c r="H472" s="1"/>
      <c r="I472" s="1"/>
      <c r="J472" s="1"/>
      <c r="K472" s="1"/>
      <c r="L472" s="1"/>
      <c r="M472" s="1"/>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row>
    <row r="473" spans="2:41" ht="18.75" x14ac:dyDescent="0.3">
      <c r="B473" s="1"/>
      <c r="C473" s="1"/>
      <c r="D473" s="1"/>
      <c r="E473" s="1"/>
      <c r="F473" s="1"/>
      <c r="G473" s="1"/>
      <c r="H473" s="1"/>
      <c r="I473" s="1"/>
      <c r="J473" s="1"/>
      <c r="K473" s="1"/>
      <c r="L473" s="1"/>
      <c r="M473" s="1"/>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row>
    <row r="474" spans="2:41" ht="18.75" x14ac:dyDescent="0.3">
      <c r="B474" s="1"/>
      <c r="C474" s="1"/>
      <c r="D474" s="1"/>
      <c r="E474" s="1"/>
      <c r="F474" s="1"/>
      <c r="G474" s="1"/>
      <c r="H474" s="1"/>
      <c r="I474" s="1"/>
      <c r="J474" s="1"/>
      <c r="K474" s="1"/>
      <c r="L474" s="1"/>
      <c r="M474" s="1"/>
      <c r="O474" s="16"/>
      <c r="P474" s="16"/>
      <c r="Q474" s="16"/>
      <c r="R474" s="16"/>
      <c r="S474" s="16"/>
      <c r="T474" s="16"/>
      <c r="U474" s="16"/>
      <c r="V474" s="16"/>
      <c r="W474" s="16"/>
      <c r="X474" s="16"/>
      <c r="Y474" s="16"/>
      <c r="Z474" s="16"/>
      <c r="AA474" s="16"/>
      <c r="AB474" s="16"/>
      <c r="AC474" s="16"/>
      <c r="AD474" s="16"/>
      <c r="AE474" s="16"/>
      <c r="AF474" s="16"/>
      <c r="AG474" s="16"/>
      <c r="AH474" s="16"/>
      <c r="AI474" s="16"/>
      <c r="AJ474" s="16"/>
      <c r="AK474" s="16"/>
      <c r="AL474" s="16"/>
      <c r="AM474" s="16"/>
      <c r="AN474" s="16"/>
      <c r="AO474" s="16"/>
    </row>
    <row r="475" spans="2:41" ht="18.75" x14ac:dyDescent="0.3">
      <c r="B475" s="1"/>
      <c r="C475" s="1"/>
      <c r="D475" s="1"/>
      <c r="E475" s="1"/>
      <c r="F475" s="1"/>
      <c r="G475" s="1"/>
      <c r="H475" s="1"/>
      <c r="I475" s="1"/>
      <c r="J475" s="1"/>
      <c r="K475" s="1"/>
      <c r="L475" s="1"/>
      <c r="M475" s="1"/>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row>
    <row r="476" spans="2:41" ht="18.75" x14ac:dyDescent="0.3">
      <c r="B476" s="1"/>
      <c r="C476" s="1"/>
      <c r="D476" s="1"/>
      <c r="E476" s="1"/>
      <c r="F476" s="1"/>
      <c r="G476" s="1"/>
      <c r="H476" s="1"/>
      <c r="I476" s="1"/>
      <c r="J476" s="1"/>
      <c r="K476" s="1"/>
      <c r="L476" s="1"/>
      <c r="M476" s="1"/>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row>
    <row r="477" spans="2:41" ht="18.75" x14ac:dyDescent="0.3">
      <c r="B477" s="1"/>
      <c r="C477" s="1"/>
      <c r="D477" s="1"/>
      <c r="E477" s="1"/>
      <c r="F477" s="1"/>
      <c r="G477" s="1"/>
      <c r="H477" s="1"/>
      <c r="I477" s="1"/>
      <c r="J477" s="1"/>
      <c r="K477" s="1"/>
      <c r="L477" s="1"/>
      <c r="M477" s="1"/>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row>
    <row r="478" spans="2:41" ht="18.75" x14ac:dyDescent="0.3">
      <c r="B478" s="1"/>
      <c r="C478" s="1"/>
      <c r="D478" s="1"/>
      <c r="E478" s="1"/>
      <c r="F478" s="1"/>
      <c r="G478" s="1"/>
      <c r="H478" s="1"/>
      <c r="I478" s="1"/>
      <c r="J478" s="1"/>
      <c r="K478" s="1"/>
      <c r="L478" s="1"/>
      <c r="M478" s="1"/>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row>
    <row r="479" spans="2:41" ht="18.75" x14ac:dyDescent="0.3">
      <c r="B479" s="1"/>
      <c r="C479" s="1"/>
      <c r="D479" s="1"/>
      <c r="E479" s="1"/>
      <c r="F479" s="1"/>
      <c r="G479" s="1"/>
      <c r="H479" s="1"/>
      <c r="I479" s="1"/>
      <c r="J479" s="1"/>
      <c r="K479" s="1"/>
      <c r="L479" s="1"/>
      <c r="M479" s="1"/>
      <c r="O479" s="16"/>
      <c r="P479" s="16"/>
      <c r="Q479" s="16"/>
      <c r="R479" s="16"/>
      <c r="S479" s="16"/>
      <c r="T479" s="16"/>
      <c r="U479" s="16"/>
      <c r="V479" s="16"/>
      <c r="W479" s="16"/>
      <c r="X479" s="16"/>
      <c r="Y479" s="16"/>
      <c r="Z479" s="16"/>
      <c r="AA479" s="16"/>
      <c r="AB479" s="16"/>
      <c r="AC479" s="16"/>
      <c r="AD479" s="16"/>
      <c r="AE479" s="16"/>
      <c r="AF479" s="16"/>
      <c r="AG479" s="16"/>
      <c r="AH479" s="16"/>
      <c r="AI479" s="16"/>
      <c r="AJ479" s="16"/>
      <c r="AK479" s="16"/>
      <c r="AL479" s="16"/>
      <c r="AM479" s="16"/>
      <c r="AN479" s="16"/>
      <c r="AO479" s="16"/>
    </row>
    <row r="480" spans="2:41" ht="18.75" x14ac:dyDescent="0.3">
      <c r="B480" s="1"/>
      <c r="C480" s="1"/>
      <c r="D480" s="1"/>
      <c r="E480" s="1"/>
      <c r="F480" s="1"/>
      <c r="G480" s="1"/>
      <c r="H480" s="1"/>
      <c r="I480" s="1"/>
      <c r="J480" s="1"/>
      <c r="K480" s="1"/>
      <c r="L480" s="1"/>
      <c r="M480" s="1"/>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c r="AO480" s="16"/>
    </row>
    <row r="481" spans="2:41" ht="18.75" x14ac:dyDescent="0.3">
      <c r="B481" s="1"/>
      <c r="C481" s="1"/>
      <c r="D481" s="1"/>
      <c r="E481" s="1"/>
      <c r="F481" s="1"/>
      <c r="G481" s="1"/>
      <c r="H481" s="1"/>
      <c r="I481" s="1"/>
      <c r="J481" s="1"/>
      <c r="K481" s="1"/>
      <c r="L481" s="1"/>
      <c r="M481" s="1"/>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row>
    <row r="482" spans="2:41" ht="18.75" x14ac:dyDescent="0.3">
      <c r="B482" s="1"/>
      <c r="C482" s="1"/>
      <c r="D482" s="1"/>
      <c r="E482" s="1"/>
      <c r="F482" s="1"/>
      <c r="G482" s="1"/>
      <c r="H482" s="1"/>
      <c r="I482" s="1"/>
      <c r="J482" s="1"/>
      <c r="K482" s="1"/>
      <c r="L482" s="1"/>
      <c r="M482" s="1"/>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c r="AO482" s="16"/>
    </row>
    <row r="483" spans="2:41" ht="18.75" x14ac:dyDescent="0.3">
      <c r="B483" s="1"/>
      <c r="C483" s="1"/>
      <c r="D483" s="1"/>
      <c r="E483" s="1"/>
      <c r="F483" s="1"/>
      <c r="G483" s="1"/>
      <c r="H483" s="1"/>
      <c r="I483" s="1"/>
      <c r="J483" s="1"/>
      <c r="K483" s="1"/>
      <c r="L483" s="1"/>
      <c r="M483" s="1"/>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c r="AO483" s="16"/>
    </row>
    <row r="484" spans="2:41" ht="18.75" x14ac:dyDescent="0.3">
      <c r="B484" s="1"/>
      <c r="C484" s="1"/>
      <c r="D484" s="1"/>
      <c r="E484" s="1"/>
      <c r="F484" s="1"/>
      <c r="G484" s="1"/>
      <c r="H484" s="1"/>
      <c r="I484" s="1"/>
      <c r="J484" s="1"/>
      <c r="K484" s="1"/>
      <c r="L484" s="1"/>
      <c r="M484" s="1"/>
      <c r="O484" s="16"/>
      <c r="P484" s="16"/>
      <c r="Q484" s="16"/>
      <c r="R484" s="16"/>
      <c r="S484" s="16"/>
      <c r="T484" s="16"/>
      <c r="U484" s="16"/>
      <c r="V484" s="16"/>
      <c r="W484" s="16"/>
      <c r="X484" s="16"/>
      <c r="Y484" s="16"/>
      <c r="Z484" s="16"/>
      <c r="AA484" s="16"/>
      <c r="AB484" s="16"/>
      <c r="AC484" s="16"/>
      <c r="AD484" s="16"/>
      <c r="AE484" s="16"/>
      <c r="AF484" s="16"/>
      <c r="AG484" s="16"/>
      <c r="AH484" s="16"/>
      <c r="AI484" s="16"/>
      <c r="AJ484" s="16"/>
      <c r="AK484" s="16"/>
      <c r="AL484" s="16"/>
      <c r="AM484" s="16"/>
      <c r="AN484" s="16"/>
      <c r="AO484" s="16"/>
    </row>
    <row r="485" spans="2:41" ht="18.75" x14ac:dyDescent="0.3">
      <c r="B485" s="1"/>
      <c r="C485" s="1"/>
      <c r="D485" s="1"/>
      <c r="E485" s="1"/>
      <c r="F485" s="1"/>
      <c r="G485" s="1"/>
      <c r="H485" s="1"/>
      <c r="I485" s="1"/>
      <c r="J485" s="1"/>
      <c r="K485" s="1"/>
      <c r="L485" s="1"/>
      <c r="M485" s="1"/>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row>
    <row r="486" spans="2:41" ht="18.75" x14ac:dyDescent="0.3">
      <c r="B486" s="1"/>
      <c r="C486" s="1"/>
      <c r="D486" s="1"/>
      <c r="E486" s="1"/>
      <c r="F486" s="1"/>
      <c r="G486" s="1"/>
      <c r="H486" s="1"/>
      <c r="I486" s="1"/>
      <c r="J486" s="1"/>
      <c r="K486" s="1"/>
      <c r="L486" s="1"/>
      <c r="M486" s="1"/>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row>
    <row r="487" spans="2:41" ht="18.75" x14ac:dyDescent="0.3">
      <c r="B487" s="1"/>
      <c r="C487" s="1"/>
      <c r="D487" s="1"/>
      <c r="E487" s="1"/>
      <c r="F487" s="1"/>
      <c r="G487" s="1"/>
      <c r="H487" s="1"/>
      <c r="I487" s="1"/>
      <c r="J487" s="1"/>
      <c r="K487" s="1"/>
      <c r="L487" s="1"/>
      <c r="M487" s="1"/>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row>
    <row r="488" spans="2:41" ht="18.75" x14ac:dyDescent="0.3">
      <c r="B488" s="1"/>
      <c r="C488" s="1"/>
      <c r="D488" s="1"/>
      <c r="E488" s="1"/>
      <c r="F488" s="1"/>
      <c r="G488" s="1"/>
      <c r="H488" s="1"/>
      <c r="I488" s="1"/>
      <c r="J488" s="1"/>
      <c r="K488" s="1"/>
      <c r="L488" s="1"/>
      <c r="M488" s="1"/>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row>
    <row r="489" spans="2:41" ht="18.75" x14ac:dyDescent="0.3">
      <c r="B489" s="1"/>
      <c r="C489" s="1"/>
      <c r="D489" s="1"/>
      <c r="E489" s="1"/>
      <c r="F489" s="1"/>
      <c r="G489" s="1"/>
      <c r="H489" s="1"/>
      <c r="I489" s="1"/>
      <c r="J489" s="1"/>
      <c r="K489" s="1"/>
      <c r="L489" s="1"/>
      <c r="M489" s="1"/>
      <c r="O489" s="16"/>
      <c r="P489" s="16"/>
      <c r="Q489" s="16"/>
      <c r="R489" s="16"/>
      <c r="S489" s="16"/>
      <c r="T489" s="16"/>
      <c r="U489" s="16"/>
      <c r="V489" s="16"/>
      <c r="W489" s="16"/>
      <c r="X489" s="16"/>
      <c r="Y489" s="16"/>
      <c r="Z489" s="16"/>
      <c r="AA489" s="16"/>
      <c r="AB489" s="16"/>
      <c r="AC489" s="16"/>
      <c r="AD489" s="16"/>
      <c r="AE489" s="16"/>
      <c r="AF489" s="16"/>
      <c r="AG489" s="16"/>
      <c r="AH489" s="16"/>
      <c r="AI489" s="16"/>
      <c r="AJ489" s="16"/>
      <c r="AK489" s="16"/>
      <c r="AL489" s="16"/>
      <c r="AM489" s="16"/>
      <c r="AN489" s="16"/>
      <c r="AO489" s="16"/>
    </row>
    <row r="490" spans="2:41" ht="18.75" x14ac:dyDescent="0.3">
      <c r="B490" s="1"/>
      <c r="C490" s="1"/>
      <c r="D490" s="1"/>
      <c r="E490" s="1"/>
      <c r="F490" s="1"/>
      <c r="G490" s="1"/>
      <c r="H490" s="1"/>
      <c r="I490" s="1"/>
      <c r="J490" s="1"/>
      <c r="K490" s="1"/>
      <c r="L490" s="1"/>
      <c r="M490" s="1"/>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row>
    <row r="491" spans="2:41" ht="18.75" x14ac:dyDescent="0.3">
      <c r="B491" s="1"/>
      <c r="C491" s="1"/>
      <c r="D491" s="1"/>
      <c r="E491" s="1"/>
      <c r="F491" s="1"/>
      <c r="G491" s="1"/>
      <c r="H491" s="1"/>
      <c r="I491" s="1"/>
      <c r="J491" s="1"/>
      <c r="K491" s="1"/>
      <c r="L491" s="1"/>
      <c r="M491" s="1"/>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row>
    <row r="492" spans="2:41" ht="18.75" x14ac:dyDescent="0.3">
      <c r="B492" s="1"/>
      <c r="C492" s="1"/>
      <c r="D492" s="1"/>
      <c r="E492" s="1"/>
      <c r="F492" s="1"/>
      <c r="G492" s="1"/>
      <c r="H492" s="1"/>
      <c r="I492" s="1"/>
      <c r="J492" s="1"/>
      <c r="K492" s="1"/>
      <c r="L492" s="1"/>
      <c r="M492" s="1"/>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c r="AO492" s="16"/>
    </row>
    <row r="493" spans="2:41" ht="18.75" x14ac:dyDescent="0.3">
      <c r="B493" s="1"/>
      <c r="C493" s="1"/>
      <c r="D493" s="1"/>
      <c r="E493" s="1"/>
      <c r="F493" s="1"/>
      <c r="G493" s="1"/>
      <c r="H493" s="1"/>
      <c r="I493" s="1"/>
      <c r="J493" s="1"/>
      <c r="K493" s="1"/>
      <c r="L493" s="1"/>
      <c r="M493" s="1"/>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c r="AO493" s="16"/>
    </row>
    <row r="494" spans="2:41" ht="18.75" x14ac:dyDescent="0.3">
      <c r="B494" s="1"/>
      <c r="C494" s="1"/>
      <c r="D494" s="1"/>
      <c r="E494" s="1"/>
      <c r="F494" s="1"/>
      <c r="G494" s="1"/>
      <c r="H494" s="1"/>
      <c r="I494" s="1"/>
      <c r="J494" s="1"/>
      <c r="K494" s="1"/>
      <c r="L494" s="1"/>
      <c r="M494" s="1"/>
      <c r="O494" s="16"/>
      <c r="P494" s="16"/>
      <c r="Q494" s="16"/>
      <c r="R494" s="16"/>
      <c r="S494" s="16"/>
      <c r="T494" s="16"/>
      <c r="U494" s="16"/>
      <c r="V494" s="16"/>
      <c r="W494" s="16"/>
      <c r="X494" s="16"/>
      <c r="Y494" s="16"/>
      <c r="Z494" s="16"/>
      <c r="AA494" s="16"/>
      <c r="AB494" s="16"/>
      <c r="AC494" s="16"/>
      <c r="AD494" s="16"/>
      <c r="AE494" s="16"/>
      <c r="AF494" s="16"/>
      <c r="AG494" s="16"/>
      <c r="AH494" s="16"/>
      <c r="AI494" s="16"/>
      <c r="AJ494" s="16"/>
      <c r="AK494" s="16"/>
      <c r="AL494" s="16"/>
      <c r="AM494" s="16"/>
      <c r="AN494" s="16"/>
      <c r="AO494" s="16"/>
    </row>
    <row r="495" spans="2:41" ht="18.75" x14ac:dyDescent="0.3">
      <c r="B495" s="1"/>
      <c r="C495" s="1"/>
      <c r="D495" s="1"/>
      <c r="E495" s="1"/>
      <c r="F495" s="1"/>
      <c r="G495" s="1"/>
      <c r="H495" s="1"/>
      <c r="I495" s="1"/>
      <c r="J495" s="1"/>
      <c r="K495" s="1"/>
      <c r="L495" s="1"/>
      <c r="M495" s="1"/>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c r="AO495" s="16"/>
    </row>
    <row r="496" spans="2:41" ht="18.75" x14ac:dyDescent="0.3">
      <c r="B496" s="1"/>
      <c r="C496" s="1"/>
      <c r="D496" s="1"/>
      <c r="E496" s="1"/>
      <c r="F496" s="1"/>
      <c r="G496" s="1"/>
      <c r="H496" s="1"/>
      <c r="I496" s="1"/>
      <c r="J496" s="1"/>
      <c r="K496" s="1"/>
      <c r="L496" s="1"/>
      <c r="M496" s="1"/>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row>
    <row r="497" spans="2:41" ht="18.75" x14ac:dyDescent="0.3">
      <c r="B497" s="1"/>
      <c r="C497" s="1"/>
      <c r="D497" s="1"/>
      <c r="E497" s="1"/>
      <c r="F497" s="1"/>
      <c r="G497" s="1"/>
      <c r="H497" s="1"/>
      <c r="I497" s="1"/>
      <c r="J497" s="1"/>
      <c r="K497" s="1"/>
      <c r="L497" s="1"/>
      <c r="M497" s="1"/>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row>
    <row r="498" spans="2:41" ht="18.75" x14ac:dyDescent="0.3">
      <c r="B498" s="1"/>
      <c r="C498" s="1"/>
      <c r="D498" s="1"/>
      <c r="E498" s="1"/>
      <c r="F498" s="1"/>
      <c r="G498" s="1"/>
      <c r="H498" s="1"/>
      <c r="I498" s="1"/>
      <c r="J498" s="1"/>
      <c r="K498" s="1"/>
      <c r="L498" s="1"/>
      <c r="M498" s="1"/>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row>
    <row r="499" spans="2:41" ht="18.75" x14ac:dyDescent="0.3">
      <c r="B499" s="1"/>
      <c r="C499" s="1"/>
      <c r="D499" s="1"/>
      <c r="E499" s="1"/>
      <c r="F499" s="1"/>
      <c r="G499" s="1"/>
      <c r="H499" s="1"/>
      <c r="I499" s="1"/>
      <c r="J499" s="1"/>
      <c r="K499" s="1"/>
      <c r="L499" s="1"/>
      <c r="M499" s="1"/>
      <c r="O499" s="16"/>
      <c r="P499" s="16"/>
      <c r="Q499" s="16"/>
      <c r="R499" s="16"/>
      <c r="S499" s="16"/>
      <c r="T499" s="16"/>
      <c r="U499" s="16"/>
      <c r="V499" s="16"/>
      <c r="W499" s="16"/>
      <c r="X499" s="16"/>
      <c r="Y499" s="16"/>
      <c r="Z499" s="16"/>
      <c r="AA499" s="16"/>
      <c r="AB499" s="16"/>
      <c r="AC499" s="16"/>
      <c r="AD499" s="16"/>
      <c r="AE499" s="16"/>
      <c r="AF499" s="16"/>
      <c r="AG499" s="16"/>
      <c r="AH499" s="16"/>
      <c r="AI499" s="16"/>
      <c r="AJ499" s="16"/>
      <c r="AK499" s="16"/>
      <c r="AL499" s="16"/>
      <c r="AM499" s="16"/>
      <c r="AN499" s="16"/>
      <c r="AO499" s="16"/>
    </row>
    <row r="500" spans="2:41" ht="18.75" x14ac:dyDescent="0.3">
      <c r="B500" s="1"/>
      <c r="C500" s="1"/>
      <c r="D500" s="1"/>
      <c r="E500" s="1"/>
      <c r="F500" s="1"/>
      <c r="G500" s="1"/>
      <c r="H500" s="1"/>
      <c r="I500" s="1"/>
      <c r="J500" s="1"/>
      <c r="K500" s="1"/>
      <c r="L500" s="1"/>
      <c r="M500" s="1"/>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row>
    <row r="501" spans="2:41" ht="18.75" x14ac:dyDescent="0.3">
      <c r="B501" s="1"/>
      <c r="C501" s="1"/>
      <c r="D501" s="1"/>
      <c r="E501" s="1"/>
      <c r="F501" s="1"/>
      <c r="G501" s="1"/>
      <c r="H501" s="1"/>
      <c r="I501" s="1"/>
      <c r="J501" s="1"/>
      <c r="K501" s="1"/>
      <c r="L501" s="1"/>
      <c r="M501" s="1"/>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row>
    <row r="502" spans="2:41" ht="18.75" x14ac:dyDescent="0.3">
      <c r="B502" s="1"/>
      <c r="C502" s="1"/>
      <c r="D502" s="1"/>
      <c r="E502" s="1"/>
      <c r="F502" s="1"/>
      <c r="G502" s="1"/>
      <c r="H502" s="1"/>
      <c r="I502" s="1"/>
      <c r="J502" s="1"/>
      <c r="K502" s="1"/>
      <c r="L502" s="1"/>
      <c r="M502" s="1"/>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row>
    <row r="503" spans="2:41" ht="18.75" x14ac:dyDescent="0.3">
      <c r="B503" s="1"/>
      <c r="C503" s="1"/>
      <c r="D503" s="1"/>
      <c r="E503" s="1"/>
      <c r="F503" s="1"/>
      <c r="G503" s="1"/>
      <c r="H503" s="1"/>
      <c r="I503" s="1"/>
      <c r="J503" s="1"/>
      <c r="K503" s="1"/>
      <c r="L503" s="1"/>
      <c r="M503" s="1"/>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row>
    <row r="504" spans="2:41" ht="18.75" x14ac:dyDescent="0.3">
      <c r="B504" s="1"/>
      <c r="C504" s="1"/>
      <c r="D504" s="1"/>
      <c r="E504" s="1"/>
      <c r="F504" s="1"/>
      <c r="G504" s="1"/>
      <c r="H504" s="1"/>
      <c r="I504" s="1"/>
      <c r="J504" s="1"/>
      <c r="K504" s="1"/>
      <c r="L504" s="1"/>
      <c r="M504" s="1"/>
      <c r="O504" s="16"/>
      <c r="P504" s="16"/>
      <c r="Q504" s="16"/>
      <c r="R504" s="16"/>
      <c r="S504" s="16"/>
      <c r="T504" s="16"/>
      <c r="U504" s="16"/>
      <c r="V504" s="16"/>
      <c r="W504" s="16"/>
      <c r="X504" s="16"/>
      <c r="Y504" s="16"/>
      <c r="Z504" s="16"/>
      <c r="AA504" s="16"/>
      <c r="AB504" s="16"/>
      <c r="AC504" s="16"/>
      <c r="AD504" s="16"/>
      <c r="AE504" s="16"/>
      <c r="AF504" s="16"/>
      <c r="AG504" s="16"/>
      <c r="AH504" s="16"/>
      <c r="AI504" s="16"/>
      <c r="AJ504" s="16"/>
      <c r="AK504" s="16"/>
      <c r="AL504" s="16"/>
      <c r="AM504" s="16"/>
      <c r="AN504" s="16"/>
      <c r="AO504" s="16"/>
    </row>
    <row r="505" spans="2:41" ht="18.75" x14ac:dyDescent="0.3">
      <c r="B505" s="1"/>
      <c r="C505" s="1"/>
      <c r="D505" s="1"/>
      <c r="E505" s="1"/>
      <c r="F505" s="1"/>
      <c r="G505" s="1"/>
      <c r="H505" s="1"/>
      <c r="I505" s="1"/>
      <c r="J505" s="1"/>
      <c r="K505" s="1"/>
      <c r="L505" s="1"/>
      <c r="M505" s="1"/>
      <c r="O505" s="16"/>
      <c r="P505" s="16"/>
      <c r="Q505" s="16"/>
      <c r="R505" s="16"/>
      <c r="S505" s="16"/>
      <c r="T505" s="16"/>
      <c r="U505" s="16"/>
      <c r="V505" s="16"/>
      <c r="W505" s="16"/>
      <c r="X505" s="16"/>
      <c r="Y505" s="16"/>
      <c r="Z505" s="16"/>
      <c r="AA505" s="16"/>
      <c r="AB505" s="16"/>
      <c r="AC505" s="16"/>
      <c r="AD505" s="16"/>
      <c r="AE505" s="16"/>
      <c r="AF505" s="16"/>
      <c r="AG505" s="16"/>
      <c r="AH505" s="16"/>
      <c r="AI505" s="16"/>
      <c r="AJ505" s="16"/>
      <c r="AK505" s="16"/>
      <c r="AL505" s="16"/>
      <c r="AM505" s="16"/>
      <c r="AN505" s="16"/>
      <c r="AO505" s="16"/>
    </row>
    <row r="506" spans="2:41" ht="18.75" x14ac:dyDescent="0.3">
      <c r="B506" s="1"/>
      <c r="C506" s="1"/>
      <c r="D506" s="1"/>
      <c r="E506" s="1"/>
      <c r="F506" s="1"/>
      <c r="G506" s="1"/>
      <c r="H506" s="1"/>
      <c r="I506" s="1"/>
      <c r="J506" s="1"/>
      <c r="K506" s="1"/>
      <c r="L506" s="1"/>
      <c r="M506" s="1"/>
      <c r="O506" s="16"/>
      <c r="P506" s="16"/>
      <c r="Q506" s="16"/>
      <c r="R506" s="16"/>
      <c r="S506" s="16"/>
      <c r="T506" s="16"/>
      <c r="U506" s="16"/>
      <c r="V506" s="16"/>
      <c r="W506" s="16"/>
      <c r="X506" s="16"/>
      <c r="Y506" s="16"/>
      <c r="Z506" s="16"/>
      <c r="AA506" s="16"/>
      <c r="AB506" s="16"/>
      <c r="AC506" s="16"/>
      <c r="AD506" s="16"/>
      <c r="AE506" s="16"/>
      <c r="AF506" s="16"/>
      <c r="AG506" s="16"/>
      <c r="AH506" s="16"/>
      <c r="AI506" s="16"/>
      <c r="AJ506" s="16"/>
      <c r="AK506" s="16"/>
      <c r="AL506" s="16"/>
      <c r="AM506" s="16"/>
      <c r="AN506" s="16"/>
      <c r="AO506" s="16"/>
    </row>
    <row r="507" spans="2:41" ht="18.75" x14ac:dyDescent="0.3">
      <c r="B507" s="1"/>
      <c r="C507" s="1"/>
      <c r="D507" s="1"/>
      <c r="E507" s="1"/>
      <c r="F507" s="1"/>
      <c r="G507" s="1"/>
      <c r="H507" s="1"/>
      <c r="I507" s="1"/>
      <c r="J507" s="1"/>
      <c r="K507" s="1"/>
      <c r="L507" s="1"/>
      <c r="M507" s="1"/>
      <c r="O507" s="16"/>
      <c r="P507" s="16"/>
      <c r="Q507" s="16"/>
      <c r="R507" s="16"/>
      <c r="S507" s="16"/>
      <c r="T507" s="16"/>
      <c r="U507" s="16"/>
      <c r="V507" s="16"/>
      <c r="W507" s="16"/>
      <c r="X507" s="16"/>
      <c r="Y507" s="16"/>
      <c r="Z507" s="16"/>
      <c r="AA507" s="16"/>
      <c r="AB507" s="16"/>
      <c r="AC507" s="16"/>
      <c r="AD507" s="16"/>
      <c r="AE507" s="16"/>
      <c r="AF507" s="16"/>
      <c r="AG507" s="16"/>
      <c r="AH507" s="16"/>
      <c r="AI507" s="16"/>
      <c r="AJ507" s="16"/>
      <c r="AK507" s="16"/>
      <c r="AL507" s="16"/>
      <c r="AM507" s="16"/>
      <c r="AN507" s="16"/>
      <c r="AO507" s="16"/>
    </row>
    <row r="508" spans="2:41" ht="18.75" x14ac:dyDescent="0.3">
      <c r="B508" s="1"/>
      <c r="C508" s="1"/>
      <c r="D508" s="1"/>
      <c r="E508" s="1"/>
      <c r="F508" s="1"/>
      <c r="G508" s="1"/>
      <c r="H508" s="1"/>
      <c r="I508" s="1"/>
      <c r="J508" s="1"/>
      <c r="K508" s="1"/>
      <c r="L508" s="1"/>
      <c r="M508" s="1"/>
      <c r="O508" s="16"/>
      <c r="P508" s="16"/>
      <c r="Q508" s="16"/>
      <c r="R508" s="16"/>
      <c r="S508" s="16"/>
      <c r="T508" s="16"/>
      <c r="U508" s="16"/>
      <c r="V508" s="16"/>
      <c r="W508" s="16"/>
      <c r="X508" s="16"/>
      <c r="Y508" s="16"/>
      <c r="Z508" s="16"/>
      <c r="AA508" s="16"/>
      <c r="AB508" s="16"/>
      <c r="AC508" s="16"/>
      <c r="AD508" s="16"/>
      <c r="AE508" s="16"/>
      <c r="AF508" s="16"/>
      <c r="AG508" s="16"/>
      <c r="AH508" s="16"/>
      <c r="AI508" s="16"/>
      <c r="AJ508" s="16"/>
      <c r="AK508" s="16"/>
      <c r="AL508" s="16"/>
      <c r="AM508" s="16"/>
      <c r="AN508" s="16"/>
      <c r="AO508" s="16"/>
    </row>
    <row r="509" spans="2:41" ht="18.75" x14ac:dyDescent="0.3">
      <c r="B509" s="1"/>
      <c r="C509" s="1"/>
      <c r="D509" s="1"/>
      <c r="E509" s="1"/>
      <c r="F509" s="1"/>
      <c r="G509" s="1"/>
      <c r="H509" s="1"/>
      <c r="I509" s="1"/>
      <c r="J509" s="1"/>
      <c r="K509" s="1"/>
      <c r="L509" s="1"/>
      <c r="M509" s="1"/>
      <c r="O509" s="16"/>
      <c r="P509" s="16"/>
      <c r="Q509" s="16"/>
      <c r="R509" s="16"/>
      <c r="S509" s="16"/>
      <c r="T509" s="16"/>
      <c r="U509" s="16"/>
      <c r="V509" s="16"/>
      <c r="W509" s="16"/>
      <c r="X509" s="16"/>
      <c r="Y509" s="16"/>
      <c r="Z509" s="16"/>
      <c r="AA509" s="16"/>
      <c r="AB509" s="16"/>
      <c r="AC509" s="16"/>
      <c r="AD509" s="16"/>
      <c r="AE509" s="16"/>
      <c r="AF509" s="16"/>
      <c r="AG509" s="16"/>
      <c r="AH509" s="16"/>
      <c r="AI509" s="16"/>
      <c r="AJ509" s="16"/>
      <c r="AK509" s="16"/>
      <c r="AL509" s="16"/>
      <c r="AM509" s="16"/>
      <c r="AN509" s="16"/>
      <c r="AO509" s="16"/>
    </row>
    <row r="510" spans="2:41" ht="18.75" x14ac:dyDescent="0.3">
      <c r="B510" s="1"/>
      <c r="C510" s="1"/>
      <c r="D510" s="1"/>
      <c r="E510" s="1"/>
      <c r="F510" s="1"/>
      <c r="G510" s="1"/>
      <c r="H510" s="1"/>
      <c r="I510" s="1"/>
      <c r="J510" s="1"/>
      <c r="K510" s="1"/>
      <c r="L510" s="1"/>
      <c r="M510" s="1"/>
      <c r="O510" s="16"/>
      <c r="P510" s="16"/>
      <c r="Q510" s="16"/>
      <c r="R510" s="16"/>
      <c r="S510" s="16"/>
      <c r="T510" s="16"/>
      <c r="U510" s="16"/>
      <c r="V510" s="16"/>
      <c r="W510" s="16"/>
      <c r="X510" s="16"/>
      <c r="Y510" s="16"/>
      <c r="Z510" s="16"/>
      <c r="AA510" s="16"/>
      <c r="AB510" s="16"/>
      <c r="AC510" s="16"/>
      <c r="AD510" s="16"/>
      <c r="AE510" s="16"/>
      <c r="AF510" s="16"/>
      <c r="AG510" s="16"/>
      <c r="AH510" s="16"/>
      <c r="AI510" s="16"/>
      <c r="AJ510" s="16"/>
      <c r="AK510" s="16"/>
      <c r="AL510" s="16"/>
      <c r="AM510" s="16"/>
      <c r="AN510" s="16"/>
      <c r="AO510" s="16"/>
    </row>
    <row r="511" spans="2:41" ht="18.75" x14ac:dyDescent="0.3">
      <c r="B511" s="1"/>
      <c r="C511" s="1"/>
      <c r="D511" s="1"/>
      <c r="E511" s="1"/>
      <c r="F511" s="1"/>
      <c r="G511" s="1"/>
      <c r="H511" s="1"/>
      <c r="I511" s="1"/>
      <c r="J511" s="1"/>
      <c r="K511" s="1"/>
      <c r="L511" s="1"/>
      <c r="M511" s="1"/>
      <c r="O511" s="16"/>
      <c r="P511" s="16"/>
      <c r="Q511" s="16"/>
      <c r="R511" s="16"/>
      <c r="S511" s="16"/>
      <c r="T511" s="16"/>
      <c r="U511" s="16"/>
      <c r="V511" s="16"/>
      <c r="W511" s="16"/>
      <c r="X511" s="16"/>
      <c r="Y511" s="16"/>
      <c r="Z511" s="16"/>
      <c r="AA511" s="16"/>
      <c r="AB511" s="16"/>
      <c r="AC511" s="16"/>
      <c r="AD511" s="16"/>
      <c r="AE511" s="16"/>
      <c r="AF511" s="16"/>
      <c r="AG511" s="16"/>
      <c r="AH511" s="16"/>
      <c r="AI511" s="16"/>
      <c r="AJ511" s="16"/>
      <c r="AK511" s="16"/>
      <c r="AL511" s="16"/>
      <c r="AM511" s="16"/>
      <c r="AN511" s="16"/>
      <c r="AO511" s="16"/>
    </row>
    <row r="512" spans="2:41" ht="18.75" x14ac:dyDescent="0.3">
      <c r="B512" s="1"/>
      <c r="C512" s="1"/>
      <c r="D512" s="1"/>
      <c r="E512" s="1"/>
      <c r="F512" s="1"/>
      <c r="G512" s="1"/>
      <c r="H512" s="1"/>
      <c r="I512" s="1"/>
      <c r="J512" s="1"/>
      <c r="K512" s="1"/>
      <c r="L512" s="1"/>
      <c r="M512" s="1"/>
      <c r="O512" s="16"/>
      <c r="P512" s="16"/>
      <c r="Q512" s="16"/>
      <c r="R512" s="16"/>
      <c r="S512" s="16"/>
      <c r="T512" s="16"/>
      <c r="U512" s="16"/>
      <c r="V512" s="16"/>
      <c r="W512" s="16"/>
      <c r="X512" s="16"/>
      <c r="Y512" s="16"/>
      <c r="Z512" s="16"/>
      <c r="AA512" s="16"/>
      <c r="AB512" s="16"/>
      <c r="AC512" s="16"/>
      <c r="AD512" s="16"/>
      <c r="AE512" s="16"/>
      <c r="AF512" s="16"/>
      <c r="AG512" s="16"/>
      <c r="AH512" s="16"/>
      <c r="AI512" s="16"/>
      <c r="AJ512" s="16"/>
      <c r="AK512" s="16"/>
      <c r="AL512" s="16"/>
      <c r="AM512" s="16"/>
      <c r="AN512" s="16"/>
      <c r="AO512" s="16"/>
    </row>
    <row r="513" spans="2:41" ht="18.75" x14ac:dyDescent="0.3">
      <c r="B513" s="1"/>
      <c r="C513" s="1"/>
      <c r="D513" s="1"/>
      <c r="E513" s="1"/>
      <c r="F513" s="1"/>
      <c r="G513" s="1"/>
      <c r="H513" s="1"/>
      <c r="I513" s="1"/>
      <c r="J513" s="1"/>
      <c r="K513" s="1"/>
      <c r="L513" s="1"/>
      <c r="M513" s="1"/>
      <c r="O513" s="16"/>
      <c r="P513" s="16"/>
      <c r="Q513" s="16"/>
      <c r="R513" s="16"/>
      <c r="S513" s="16"/>
      <c r="T513" s="16"/>
      <c r="U513" s="16"/>
      <c r="V513" s="16"/>
      <c r="W513" s="16"/>
      <c r="X513" s="16"/>
      <c r="Y513" s="16"/>
      <c r="Z513" s="16"/>
      <c r="AA513" s="16"/>
      <c r="AB513" s="16"/>
      <c r="AC513" s="16"/>
      <c r="AD513" s="16"/>
      <c r="AE513" s="16"/>
      <c r="AF513" s="16"/>
      <c r="AG513" s="16"/>
      <c r="AH513" s="16"/>
      <c r="AI513" s="16"/>
      <c r="AJ513" s="16"/>
      <c r="AK513" s="16"/>
      <c r="AL513" s="16"/>
      <c r="AM513" s="16"/>
      <c r="AN513" s="16"/>
      <c r="AO513" s="16"/>
    </row>
    <row r="514" spans="2:41" ht="18.75" x14ac:dyDescent="0.3">
      <c r="B514" s="1"/>
      <c r="C514" s="1"/>
      <c r="D514" s="1"/>
      <c r="E514" s="1"/>
      <c r="F514" s="1"/>
      <c r="G514" s="1"/>
      <c r="H514" s="1"/>
      <c r="I514" s="1"/>
      <c r="J514" s="1"/>
      <c r="K514" s="1"/>
      <c r="L514" s="1"/>
      <c r="M514" s="1"/>
      <c r="O514" s="16"/>
      <c r="P514" s="16"/>
      <c r="Q514" s="16"/>
      <c r="R514" s="16"/>
      <c r="S514" s="16"/>
      <c r="T514" s="16"/>
      <c r="U514" s="16"/>
      <c r="V514" s="16"/>
      <c r="W514" s="16"/>
      <c r="X514" s="16"/>
      <c r="Y514" s="16"/>
      <c r="Z514" s="16"/>
      <c r="AA514" s="16"/>
      <c r="AB514" s="16"/>
      <c r="AC514" s="16"/>
      <c r="AD514" s="16"/>
      <c r="AE514" s="16"/>
      <c r="AF514" s="16"/>
      <c r="AG514" s="16"/>
      <c r="AH514" s="16"/>
      <c r="AI514" s="16"/>
      <c r="AJ514" s="16"/>
      <c r="AK514" s="16"/>
      <c r="AL514" s="16"/>
      <c r="AM514" s="16"/>
      <c r="AN514" s="16"/>
      <c r="AO514" s="16"/>
    </row>
    <row r="515" spans="2:41" ht="18.75" x14ac:dyDescent="0.3">
      <c r="B515" s="1"/>
      <c r="C515" s="1"/>
      <c r="D515" s="1"/>
      <c r="E515" s="1"/>
      <c r="F515" s="1"/>
      <c r="G515" s="1"/>
      <c r="H515" s="1"/>
      <c r="I515" s="1"/>
      <c r="J515" s="1"/>
      <c r="K515" s="1"/>
      <c r="L515" s="1"/>
      <c r="M515" s="1"/>
      <c r="O515" s="16"/>
      <c r="P515" s="16"/>
      <c r="Q515" s="16"/>
      <c r="R515" s="16"/>
      <c r="S515" s="16"/>
      <c r="T515" s="16"/>
      <c r="U515" s="16"/>
      <c r="V515" s="16"/>
      <c r="W515" s="16"/>
      <c r="X515" s="16"/>
      <c r="Y515" s="16"/>
      <c r="Z515" s="16"/>
      <c r="AA515" s="16"/>
      <c r="AB515" s="16"/>
      <c r="AC515" s="16"/>
      <c r="AD515" s="16"/>
      <c r="AE515" s="16"/>
      <c r="AF515" s="16"/>
      <c r="AG515" s="16"/>
      <c r="AH515" s="16"/>
      <c r="AI515" s="16"/>
      <c r="AJ515" s="16"/>
      <c r="AK515" s="16"/>
      <c r="AL515" s="16"/>
      <c r="AM515" s="16"/>
      <c r="AN515" s="16"/>
      <c r="AO515" s="16"/>
    </row>
    <row r="516" spans="2:41" ht="18.75" x14ac:dyDescent="0.3">
      <c r="B516" s="1"/>
      <c r="C516" s="1"/>
      <c r="D516" s="1"/>
      <c r="E516" s="1"/>
      <c r="F516" s="1"/>
      <c r="G516" s="1"/>
      <c r="H516" s="1"/>
      <c r="I516" s="1"/>
      <c r="J516" s="1"/>
      <c r="K516" s="1"/>
      <c r="L516" s="1"/>
      <c r="M516" s="1"/>
      <c r="O516" s="16"/>
      <c r="P516" s="16"/>
      <c r="Q516" s="16"/>
      <c r="R516" s="16"/>
      <c r="S516" s="16"/>
      <c r="T516" s="16"/>
      <c r="U516" s="16"/>
      <c r="V516" s="16"/>
      <c r="W516" s="16"/>
      <c r="X516" s="16"/>
      <c r="Y516" s="16"/>
      <c r="Z516" s="16"/>
      <c r="AA516" s="16"/>
      <c r="AB516" s="16"/>
      <c r="AC516" s="16"/>
      <c r="AD516" s="16"/>
      <c r="AE516" s="16"/>
      <c r="AF516" s="16"/>
      <c r="AG516" s="16"/>
      <c r="AH516" s="16"/>
      <c r="AI516" s="16"/>
      <c r="AJ516" s="16"/>
      <c r="AK516" s="16"/>
      <c r="AL516" s="16"/>
      <c r="AM516" s="16"/>
      <c r="AN516" s="16"/>
      <c r="AO516" s="16"/>
    </row>
    <row r="517" spans="2:41" ht="18.75" x14ac:dyDescent="0.3">
      <c r="B517" s="1"/>
      <c r="C517" s="1"/>
      <c r="D517" s="1"/>
      <c r="E517" s="1"/>
      <c r="F517" s="1"/>
      <c r="G517" s="1"/>
      <c r="H517" s="1"/>
      <c r="I517" s="1"/>
      <c r="J517" s="1"/>
      <c r="K517" s="1"/>
      <c r="L517" s="1"/>
      <c r="M517" s="1"/>
      <c r="O517" s="16"/>
      <c r="P517" s="16"/>
      <c r="Q517" s="16"/>
      <c r="R517" s="16"/>
      <c r="S517" s="16"/>
      <c r="T517" s="16"/>
      <c r="U517" s="16"/>
      <c r="V517" s="16"/>
      <c r="W517" s="16"/>
      <c r="X517" s="16"/>
      <c r="Y517" s="16"/>
      <c r="Z517" s="16"/>
      <c r="AA517" s="16"/>
      <c r="AB517" s="16"/>
      <c r="AC517" s="16"/>
      <c r="AD517" s="16"/>
      <c r="AE517" s="16"/>
      <c r="AF517" s="16"/>
      <c r="AG517" s="16"/>
      <c r="AH517" s="16"/>
      <c r="AI517" s="16"/>
      <c r="AJ517" s="16"/>
      <c r="AK517" s="16"/>
      <c r="AL517" s="16"/>
      <c r="AM517" s="16"/>
      <c r="AN517" s="16"/>
      <c r="AO517" s="16"/>
    </row>
    <row r="518" spans="2:41" ht="18.75" x14ac:dyDescent="0.3">
      <c r="B518" s="1"/>
      <c r="C518" s="1"/>
      <c r="D518" s="1"/>
      <c r="E518" s="1"/>
      <c r="F518" s="1"/>
      <c r="G518" s="1"/>
      <c r="H518" s="1"/>
      <c r="I518" s="1"/>
      <c r="J518" s="1"/>
      <c r="K518" s="1"/>
      <c r="L518" s="1"/>
      <c r="M518" s="1"/>
      <c r="O518" s="16"/>
      <c r="P518" s="16"/>
      <c r="Q518" s="16"/>
      <c r="R518" s="16"/>
      <c r="S518" s="16"/>
      <c r="T518" s="16"/>
      <c r="U518" s="16"/>
      <c r="V518" s="16"/>
      <c r="W518" s="16"/>
      <c r="X518" s="16"/>
      <c r="Y518" s="16"/>
      <c r="Z518" s="16"/>
      <c r="AA518" s="16"/>
      <c r="AB518" s="16"/>
      <c r="AC518" s="16"/>
      <c r="AD518" s="16"/>
      <c r="AE518" s="16"/>
      <c r="AF518" s="16"/>
      <c r="AG518" s="16"/>
      <c r="AH518" s="16"/>
      <c r="AI518" s="16"/>
      <c r="AJ518" s="16"/>
      <c r="AK518" s="16"/>
      <c r="AL518" s="16"/>
      <c r="AM518" s="16"/>
      <c r="AN518" s="16"/>
      <c r="AO518" s="16"/>
    </row>
    <row r="519" spans="2:41" ht="18.75" x14ac:dyDescent="0.3">
      <c r="B519" s="1"/>
      <c r="C519" s="1"/>
      <c r="D519" s="1"/>
      <c r="E519" s="1"/>
      <c r="F519" s="1"/>
      <c r="G519" s="1"/>
      <c r="H519" s="1"/>
      <c r="I519" s="1"/>
      <c r="J519" s="1"/>
      <c r="K519" s="1"/>
      <c r="L519" s="1"/>
      <c r="M519" s="1"/>
      <c r="O519" s="16"/>
      <c r="P519" s="16"/>
      <c r="Q519" s="16"/>
      <c r="R519" s="16"/>
      <c r="S519" s="16"/>
      <c r="T519" s="16"/>
      <c r="U519" s="16"/>
      <c r="V519" s="16"/>
      <c r="W519" s="16"/>
      <c r="X519" s="16"/>
      <c r="Y519" s="16"/>
      <c r="Z519" s="16"/>
      <c r="AA519" s="16"/>
      <c r="AB519" s="16"/>
      <c r="AC519" s="16"/>
      <c r="AD519" s="16"/>
      <c r="AE519" s="16"/>
      <c r="AF519" s="16"/>
      <c r="AG519" s="16"/>
      <c r="AH519" s="16"/>
      <c r="AI519" s="16"/>
      <c r="AJ519" s="16"/>
      <c r="AK519" s="16"/>
      <c r="AL519" s="16"/>
      <c r="AM519" s="16"/>
      <c r="AN519" s="16"/>
      <c r="AO519" s="16"/>
    </row>
    <row r="520" spans="2:41" ht="18.75" x14ac:dyDescent="0.3">
      <c r="B520" s="1"/>
      <c r="C520" s="1"/>
      <c r="D520" s="1"/>
      <c r="E520" s="1"/>
      <c r="F520" s="1"/>
      <c r="G520" s="1"/>
      <c r="H520" s="1"/>
      <c r="I520" s="1"/>
      <c r="J520" s="1"/>
      <c r="K520" s="1"/>
      <c r="L520" s="1"/>
      <c r="M520" s="1"/>
      <c r="O520" s="16"/>
      <c r="P520" s="16"/>
      <c r="Q520" s="16"/>
      <c r="R520" s="16"/>
      <c r="S520" s="16"/>
      <c r="T520" s="16"/>
      <c r="U520" s="16"/>
      <c r="V520" s="16"/>
      <c r="W520" s="16"/>
      <c r="X520" s="16"/>
      <c r="Y520" s="16"/>
      <c r="Z520" s="16"/>
      <c r="AA520" s="16"/>
      <c r="AB520" s="16"/>
      <c r="AC520" s="16"/>
      <c r="AD520" s="16"/>
      <c r="AE520" s="16"/>
      <c r="AF520" s="16"/>
      <c r="AG520" s="16"/>
      <c r="AH520" s="16"/>
      <c r="AI520" s="16"/>
      <c r="AJ520" s="16"/>
      <c r="AK520" s="16"/>
      <c r="AL520" s="16"/>
      <c r="AM520" s="16"/>
      <c r="AN520" s="16"/>
      <c r="AO520" s="16"/>
    </row>
    <row r="521" spans="2:41" ht="18.75" x14ac:dyDescent="0.3">
      <c r="B521" s="1"/>
      <c r="C521" s="1"/>
      <c r="D521" s="1"/>
      <c r="E521" s="1"/>
      <c r="F521" s="1"/>
      <c r="G521" s="1"/>
      <c r="H521" s="1"/>
      <c r="I521" s="1"/>
      <c r="J521" s="1"/>
      <c r="K521" s="1"/>
      <c r="L521" s="1"/>
      <c r="M521" s="1"/>
      <c r="O521" s="16"/>
      <c r="P521" s="16"/>
      <c r="Q521" s="16"/>
      <c r="R521" s="16"/>
      <c r="S521" s="16"/>
      <c r="T521" s="16"/>
      <c r="U521" s="16"/>
      <c r="V521" s="16"/>
      <c r="W521" s="16"/>
      <c r="X521" s="16"/>
      <c r="Y521" s="16"/>
      <c r="Z521" s="16"/>
      <c r="AA521" s="16"/>
      <c r="AB521" s="16"/>
      <c r="AC521" s="16"/>
      <c r="AD521" s="16"/>
      <c r="AE521" s="16"/>
      <c r="AF521" s="16"/>
      <c r="AG521" s="16"/>
      <c r="AH521" s="16"/>
      <c r="AI521" s="16"/>
      <c r="AJ521" s="16"/>
      <c r="AK521" s="16"/>
      <c r="AL521" s="16"/>
      <c r="AM521" s="16"/>
      <c r="AN521" s="16"/>
      <c r="AO521" s="16"/>
    </row>
    <row r="522" spans="2:41" ht="18.75" x14ac:dyDescent="0.3">
      <c r="B522" s="1"/>
      <c r="C522" s="1"/>
      <c r="D522" s="1"/>
      <c r="E522" s="1"/>
      <c r="F522" s="1"/>
      <c r="G522" s="1"/>
      <c r="H522" s="1"/>
      <c r="I522" s="1"/>
      <c r="J522" s="1"/>
      <c r="K522" s="1"/>
      <c r="L522" s="1"/>
      <c r="M522" s="1"/>
      <c r="O522" s="16"/>
      <c r="P522" s="16"/>
      <c r="Q522" s="16"/>
      <c r="R522" s="16"/>
      <c r="S522" s="16"/>
      <c r="T522" s="16"/>
      <c r="U522" s="16"/>
      <c r="V522" s="16"/>
      <c r="W522" s="16"/>
      <c r="X522" s="16"/>
      <c r="Y522" s="16"/>
      <c r="Z522" s="16"/>
      <c r="AA522" s="16"/>
      <c r="AB522" s="16"/>
      <c r="AC522" s="16"/>
      <c r="AD522" s="16"/>
      <c r="AE522" s="16"/>
      <c r="AF522" s="16"/>
      <c r="AG522" s="16"/>
      <c r="AH522" s="16"/>
      <c r="AI522" s="16"/>
      <c r="AJ522" s="16"/>
      <c r="AK522" s="16"/>
      <c r="AL522" s="16"/>
      <c r="AM522" s="16"/>
      <c r="AN522" s="16"/>
      <c r="AO522" s="16"/>
    </row>
    <row r="523" spans="2:41" ht="18.75" x14ac:dyDescent="0.3">
      <c r="B523" s="1"/>
      <c r="C523" s="1"/>
      <c r="D523" s="1"/>
      <c r="E523" s="1"/>
      <c r="F523" s="1"/>
      <c r="G523" s="1"/>
      <c r="H523" s="1"/>
      <c r="I523" s="1"/>
      <c r="J523" s="1"/>
      <c r="K523" s="1"/>
      <c r="L523" s="1"/>
      <c r="M523" s="1"/>
      <c r="O523" s="16"/>
      <c r="P523" s="16"/>
      <c r="Q523" s="16"/>
      <c r="R523" s="16"/>
      <c r="S523" s="16"/>
      <c r="T523" s="16"/>
      <c r="U523" s="16"/>
      <c r="V523" s="16"/>
      <c r="W523" s="16"/>
      <c r="X523" s="16"/>
      <c r="Y523" s="16"/>
      <c r="Z523" s="16"/>
      <c r="AA523" s="16"/>
      <c r="AB523" s="16"/>
      <c r="AC523" s="16"/>
      <c r="AD523" s="16"/>
      <c r="AE523" s="16"/>
      <c r="AF523" s="16"/>
      <c r="AG523" s="16"/>
      <c r="AH523" s="16"/>
      <c r="AI523" s="16"/>
      <c r="AJ523" s="16"/>
      <c r="AK523" s="16"/>
      <c r="AL523" s="16"/>
      <c r="AM523" s="16"/>
      <c r="AN523" s="16"/>
      <c r="AO523" s="16"/>
    </row>
    <row r="524" spans="2:41" ht="18.75" x14ac:dyDescent="0.3">
      <c r="B524" s="1"/>
      <c r="C524" s="1"/>
      <c r="D524" s="1"/>
      <c r="E524" s="1"/>
      <c r="F524" s="1"/>
      <c r="G524" s="1"/>
      <c r="H524" s="1"/>
      <c r="I524" s="1"/>
      <c r="J524" s="1"/>
      <c r="K524" s="1"/>
      <c r="L524" s="1"/>
      <c r="M524" s="1"/>
      <c r="O524" s="16"/>
      <c r="P524" s="16"/>
      <c r="Q524" s="16"/>
      <c r="R524" s="16"/>
      <c r="S524" s="16"/>
      <c r="T524" s="16"/>
      <c r="U524" s="16"/>
      <c r="V524" s="16"/>
      <c r="W524" s="16"/>
      <c r="X524" s="16"/>
      <c r="Y524" s="16"/>
      <c r="Z524" s="16"/>
      <c r="AA524" s="16"/>
      <c r="AB524" s="16"/>
      <c r="AC524" s="16"/>
      <c r="AD524" s="16"/>
      <c r="AE524" s="16"/>
      <c r="AF524" s="16"/>
      <c r="AG524" s="16"/>
      <c r="AH524" s="16"/>
      <c r="AI524" s="16"/>
      <c r="AJ524" s="16"/>
      <c r="AK524" s="16"/>
      <c r="AL524" s="16"/>
      <c r="AM524" s="16"/>
      <c r="AN524" s="16"/>
      <c r="AO524" s="16"/>
    </row>
    <row r="525" spans="2:41" ht="18.75" x14ac:dyDescent="0.3">
      <c r="B525" s="1"/>
      <c r="C525" s="1"/>
      <c r="D525" s="1"/>
      <c r="E525" s="1"/>
      <c r="F525" s="1"/>
      <c r="G525" s="1"/>
      <c r="H525" s="1"/>
      <c r="I525" s="1"/>
      <c r="J525" s="1"/>
      <c r="K525" s="1"/>
      <c r="L525" s="1"/>
      <c r="M525" s="1"/>
      <c r="O525" s="16"/>
      <c r="P525" s="16"/>
      <c r="Q525" s="16"/>
      <c r="R525" s="16"/>
      <c r="S525" s="16"/>
      <c r="T525" s="16"/>
      <c r="U525" s="16"/>
      <c r="V525" s="16"/>
      <c r="W525" s="16"/>
      <c r="X525" s="16"/>
      <c r="Y525" s="16"/>
      <c r="Z525" s="16"/>
      <c r="AA525" s="16"/>
      <c r="AB525" s="16"/>
      <c r="AC525" s="16"/>
      <c r="AD525" s="16"/>
      <c r="AE525" s="16"/>
      <c r="AF525" s="16"/>
      <c r="AG525" s="16"/>
      <c r="AH525" s="16"/>
      <c r="AI525" s="16"/>
      <c r="AJ525" s="16"/>
      <c r="AK525" s="16"/>
      <c r="AL525" s="16"/>
      <c r="AM525" s="16"/>
      <c r="AN525" s="16"/>
      <c r="AO525" s="16"/>
    </row>
    <row r="526" spans="2:41" ht="18.75" x14ac:dyDescent="0.3">
      <c r="B526" s="1"/>
      <c r="C526" s="1"/>
      <c r="D526" s="1"/>
      <c r="E526" s="1"/>
      <c r="F526" s="1"/>
      <c r="G526" s="1"/>
      <c r="H526" s="1"/>
      <c r="I526" s="1"/>
      <c r="J526" s="1"/>
      <c r="K526" s="1"/>
      <c r="L526" s="1"/>
      <c r="M526" s="1"/>
      <c r="O526" s="16"/>
      <c r="P526" s="16"/>
      <c r="Q526" s="16"/>
      <c r="R526" s="16"/>
      <c r="S526" s="16"/>
      <c r="T526" s="16"/>
      <c r="U526" s="16"/>
      <c r="V526" s="16"/>
      <c r="W526" s="16"/>
      <c r="X526" s="16"/>
      <c r="Y526" s="16"/>
      <c r="Z526" s="16"/>
      <c r="AA526" s="16"/>
      <c r="AB526" s="16"/>
      <c r="AC526" s="16"/>
      <c r="AD526" s="16"/>
      <c r="AE526" s="16"/>
      <c r="AF526" s="16"/>
      <c r="AG526" s="16"/>
      <c r="AH526" s="16"/>
      <c r="AI526" s="16"/>
      <c r="AJ526" s="16"/>
      <c r="AK526" s="16"/>
      <c r="AL526" s="16"/>
      <c r="AM526" s="16"/>
      <c r="AN526" s="16"/>
      <c r="AO526" s="16"/>
    </row>
  </sheetData>
  <mergeCells count="8">
    <mergeCell ref="A12:L12"/>
    <mergeCell ref="A17:L17"/>
    <mergeCell ref="A11:L11"/>
    <mergeCell ref="A1:O1"/>
    <mergeCell ref="A2:L2"/>
    <mergeCell ref="A5:L5"/>
    <mergeCell ref="A7:L7"/>
    <mergeCell ref="A9:L9"/>
  </mergeCells>
  <pageMargins left="0.70866141732283472" right="0.19685039370078741" top="1.1811023622047245" bottom="0.39370078740157483" header="0.31496062992125984" footer="0.31496062992125984"/>
  <pageSetup paperSize="9" scale="4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F0"/>
    <pageSetUpPr fitToPage="1"/>
  </sheetPr>
  <dimension ref="A1:Q230"/>
  <sheetViews>
    <sheetView view="pageBreakPreview" zoomScale="70" zoomScaleNormal="100" zoomScaleSheetLayoutView="70" workbookViewId="0">
      <pane xSplit="4" ySplit="7" topLeftCell="E201" activePane="bottomRight" state="frozen"/>
      <selection pane="topRight" activeCell="E1" sqref="E1"/>
      <selection pane="bottomLeft" activeCell="A8" sqref="A8"/>
      <selection pane="bottomRight" activeCell="C7" sqref="C7"/>
    </sheetView>
  </sheetViews>
  <sheetFormatPr defaultRowHeight="18" x14ac:dyDescent="0.25"/>
  <cols>
    <col min="1" max="1" width="5.5703125" style="101" customWidth="1"/>
    <col min="2" max="2" width="22.28515625" style="137" customWidth="1"/>
    <col min="3" max="4" width="36.140625" style="101" customWidth="1"/>
    <col min="5" max="5" width="20.85546875" style="101" customWidth="1"/>
    <col min="6" max="6" width="31.42578125" style="101" customWidth="1"/>
    <col min="7" max="7" width="24.85546875" style="101" customWidth="1"/>
    <col min="8" max="8" width="20.140625" style="145" customWidth="1"/>
    <col min="9" max="9" width="25.85546875" style="145" customWidth="1"/>
    <col min="10" max="10" width="18.28515625" style="142" customWidth="1"/>
    <col min="11" max="11" width="17.140625" style="101" customWidth="1"/>
    <col min="12" max="12" width="18" style="101" customWidth="1"/>
    <col min="13" max="13" width="36" style="101" customWidth="1"/>
    <col min="14" max="14" width="9.140625" style="101"/>
    <col min="15" max="15" width="26.28515625" style="101" bestFit="1" customWidth="1"/>
    <col min="16" max="16" width="15.42578125" style="101" bestFit="1" customWidth="1"/>
    <col min="17" max="17" width="13.28515625" style="101" customWidth="1"/>
    <col min="18" max="256" width="9.140625" style="101"/>
    <col min="257" max="257" width="6.5703125" style="101" customWidth="1"/>
    <col min="258" max="258" width="22.28515625" style="101" customWidth="1"/>
    <col min="259" max="259" width="36.140625" style="101" customWidth="1"/>
    <col min="260" max="260" width="43.28515625" style="101" customWidth="1"/>
    <col min="261" max="261" width="14.42578125" style="101" customWidth="1"/>
    <col min="262" max="262" width="17.5703125" style="101" customWidth="1"/>
    <col min="263" max="263" width="15.140625" style="101" customWidth="1"/>
    <col min="264" max="264" width="20.140625" style="101" customWidth="1"/>
    <col min="265" max="265" width="59.7109375" style="101" customWidth="1"/>
    <col min="266" max="266" width="33.7109375" style="101" customWidth="1"/>
    <col min="267" max="267" width="17.140625" style="101" customWidth="1"/>
    <col min="268" max="268" width="18" style="101" customWidth="1"/>
    <col min="269" max="512" width="9.140625" style="101"/>
    <col min="513" max="513" width="6.5703125" style="101" customWidth="1"/>
    <col min="514" max="514" width="22.28515625" style="101" customWidth="1"/>
    <col min="515" max="515" width="36.140625" style="101" customWidth="1"/>
    <col min="516" max="516" width="43.28515625" style="101" customWidth="1"/>
    <col min="517" max="517" width="14.42578125" style="101" customWidth="1"/>
    <col min="518" max="518" width="17.5703125" style="101" customWidth="1"/>
    <col min="519" max="519" width="15.140625" style="101" customWidth="1"/>
    <col min="520" max="520" width="20.140625" style="101" customWidth="1"/>
    <col min="521" max="521" width="59.7109375" style="101" customWidth="1"/>
    <col min="522" max="522" width="33.7109375" style="101" customWidth="1"/>
    <col min="523" max="523" width="17.140625" style="101" customWidth="1"/>
    <col min="524" max="524" width="18" style="101" customWidth="1"/>
    <col min="525" max="768" width="9.140625" style="101"/>
    <col min="769" max="769" width="6.5703125" style="101" customWidth="1"/>
    <col min="770" max="770" width="22.28515625" style="101" customWidth="1"/>
    <col min="771" max="771" width="36.140625" style="101" customWidth="1"/>
    <col min="772" max="772" width="43.28515625" style="101" customWidth="1"/>
    <col min="773" max="773" width="14.42578125" style="101" customWidth="1"/>
    <col min="774" max="774" width="17.5703125" style="101" customWidth="1"/>
    <col min="775" max="775" width="15.140625" style="101" customWidth="1"/>
    <col min="776" max="776" width="20.140625" style="101" customWidth="1"/>
    <col min="777" max="777" width="59.7109375" style="101" customWidth="1"/>
    <col min="778" max="778" width="33.7109375" style="101" customWidth="1"/>
    <col min="779" max="779" width="17.140625" style="101" customWidth="1"/>
    <col min="780" max="780" width="18" style="101" customWidth="1"/>
    <col min="781" max="1024" width="9.140625" style="101"/>
    <col min="1025" max="1025" width="6.5703125" style="101" customWidth="1"/>
    <col min="1026" max="1026" width="22.28515625" style="101" customWidth="1"/>
    <col min="1027" max="1027" width="36.140625" style="101" customWidth="1"/>
    <col min="1028" max="1028" width="43.28515625" style="101" customWidth="1"/>
    <col min="1029" max="1029" width="14.42578125" style="101" customWidth="1"/>
    <col min="1030" max="1030" width="17.5703125" style="101" customWidth="1"/>
    <col min="1031" max="1031" width="15.140625" style="101" customWidth="1"/>
    <col min="1032" max="1032" width="20.140625" style="101" customWidth="1"/>
    <col min="1033" max="1033" width="59.7109375" style="101" customWidth="1"/>
    <col min="1034" max="1034" width="33.7109375" style="101" customWidth="1"/>
    <col min="1035" max="1035" width="17.140625" style="101" customWidth="1"/>
    <col min="1036" max="1036" width="18" style="101" customWidth="1"/>
    <col min="1037" max="1280" width="9.140625" style="101"/>
    <col min="1281" max="1281" width="6.5703125" style="101" customWidth="1"/>
    <col min="1282" max="1282" width="22.28515625" style="101" customWidth="1"/>
    <col min="1283" max="1283" width="36.140625" style="101" customWidth="1"/>
    <col min="1284" max="1284" width="43.28515625" style="101" customWidth="1"/>
    <col min="1285" max="1285" width="14.42578125" style="101" customWidth="1"/>
    <col min="1286" max="1286" width="17.5703125" style="101" customWidth="1"/>
    <col min="1287" max="1287" width="15.140625" style="101" customWidth="1"/>
    <col min="1288" max="1288" width="20.140625" style="101" customWidth="1"/>
    <col min="1289" max="1289" width="59.7109375" style="101" customWidth="1"/>
    <col min="1290" max="1290" width="33.7109375" style="101" customWidth="1"/>
    <col min="1291" max="1291" width="17.140625" style="101" customWidth="1"/>
    <col min="1292" max="1292" width="18" style="101" customWidth="1"/>
    <col min="1293" max="1536" width="9.140625" style="101"/>
    <col min="1537" max="1537" width="6.5703125" style="101" customWidth="1"/>
    <col min="1538" max="1538" width="22.28515625" style="101" customWidth="1"/>
    <col min="1539" max="1539" width="36.140625" style="101" customWidth="1"/>
    <col min="1540" max="1540" width="43.28515625" style="101" customWidth="1"/>
    <col min="1541" max="1541" width="14.42578125" style="101" customWidth="1"/>
    <col min="1542" max="1542" width="17.5703125" style="101" customWidth="1"/>
    <col min="1543" max="1543" width="15.140625" style="101" customWidth="1"/>
    <col min="1544" max="1544" width="20.140625" style="101" customWidth="1"/>
    <col min="1545" max="1545" width="59.7109375" style="101" customWidth="1"/>
    <col min="1546" max="1546" width="33.7109375" style="101" customWidth="1"/>
    <col min="1547" max="1547" width="17.140625" style="101" customWidth="1"/>
    <col min="1548" max="1548" width="18" style="101" customWidth="1"/>
    <col min="1549" max="1792" width="9.140625" style="101"/>
    <col min="1793" max="1793" width="6.5703125" style="101" customWidth="1"/>
    <col min="1794" max="1794" width="22.28515625" style="101" customWidth="1"/>
    <col min="1795" max="1795" width="36.140625" style="101" customWidth="1"/>
    <col min="1796" max="1796" width="43.28515625" style="101" customWidth="1"/>
    <col min="1797" max="1797" width="14.42578125" style="101" customWidth="1"/>
    <col min="1798" max="1798" width="17.5703125" style="101" customWidth="1"/>
    <col min="1799" max="1799" width="15.140625" style="101" customWidth="1"/>
    <col min="1800" max="1800" width="20.140625" style="101" customWidth="1"/>
    <col min="1801" max="1801" width="59.7109375" style="101" customWidth="1"/>
    <col min="1802" max="1802" width="33.7109375" style="101" customWidth="1"/>
    <col min="1803" max="1803" width="17.140625" style="101" customWidth="1"/>
    <col min="1804" max="1804" width="18" style="101" customWidth="1"/>
    <col min="1805" max="2048" width="9.140625" style="101"/>
    <col min="2049" max="2049" width="6.5703125" style="101" customWidth="1"/>
    <col min="2050" max="2050" width="22.28515625" style="101" customWidth="1"/>
    <col min="2051" max="2051" width="36.140625" style="101" customWidth="1"/>
    <col min="2052" max="2052" width="43.28515625" style="101" customWidth="1"/>
    <col min="2053" max="2053" width="14.42578125" style="101" customWidth="1"/>
    <col min="2054" max="2054" width="17.5703125" style="101" customWidth="1"/>
    <col min="2055" max="2055" width="15.140625" style="101" customWidth="1"/>
    <col min="2056" max="2056" width="20.140625" style="101" customWidth="1"/>
    <col min="2057" max="2057" width="59.7109375" style="101" customWidth="1"/>
    <col min="2058" max="2058" width="33.7109375" style="101" customWidth="1"/>
    <col min="2059" max="2059" width="17.140625" style="101" customWidth="1"/>
    <col min="2060" max="2060" width="18" style="101" customWidth="1"/>
    <col min="2061" max="2304" width="9.140625" style="101"/>
    <col min="2305" max="2305" width="6.5703125" style="101" customWidth="1"/>
    <col min="2306" max="2306" width="22.28515625" style="101" customWidth="1"/>
    <col min="2307" max="2307" width="36.140625" style="101" customWidth="1"/>
    <col min="2308" max="2308" width="43.28515625" style="101" customWidth="1"/>
    <col min="2309" max="2309" width="14.42578125" style="101" customWidth="1"/>
    <col min="2310" max="2310" width="17.5703125" style="101" customWidth="1"/>
    <col min="2311" max="2311" width="15.140625" style="101" customWidth="1"/>
    <col min="2312" max="2312" width="20.140625" style="101" customWidth="1"/>
    <col min="2313" max="2313" width="59.7109375" style="101" customWidth="1"/>
    <col min="2314" max="2314" width="33.7109375" style="101" customWidth="1"/>
    <col min="2315" max="2315" width="17.140625" style="101" customWidth="1"/>
    <col min="2316" max="2316" width="18" style="101" customWidth="1"/>
    <col min="2317" max="2560" width="9.140625" style="101"/>
    <col min="2561" max="2561" width="6.5703125" style="101" customWidth="1"/>
    <col min="2562" max="2562" width="22.28515625" style="101" customWidth="1"/>
    <col min="2563" max="2563" width="36.140625" style="101" customWidth="1"/>
    <col min="2564" max="2564" width="43.28515625" style="101" customWidth="1"/>
    <col min="2565" max="2565" width="14.42578125" style="101" customWidth="1"/>
    <col min="2566" max="2566" width="17.5703125" style="101" customWidth="1"/>
    <col min="2567" max="2567" width="15.140625" style="101" customWidth="1"/>
    <col min="2568" max="2568" width="20.140625" style="101" customWidth="1"/>
    <col min="2569" max="2569" width="59.7109375" style="101" customWidth="1"/>
    <col min="2570" max="2570" width="33.7109375" style="101" customWidth="1"/>
    <col min="2571" max="2571" width="17.140625" style="101" customWidth="1"/>
    <col min="2572" max="2572" width="18" style="101" customWidth="1"/>
    <col min="2573" max="2816" width="9.140625" style="101"/>
    <col min="2817" max="2817" width="6.5703125" style="101" customWidth="1"/>
    <col min="2818" max="2818" width="22.28515625" style="101" customWidth="1"/>
    <col min="2819" max="2819" width="36.140625" style="101" customWidth="1"/>
    <col min="2820" max="2820" width="43.28515625" style="101" customWidth="1"/>
    <col min="2821" max="2821" width="14.42578125" style="101" customWidth="1"/>
    <col min="2822" max="2822" width="17.5703125" style="101" customWidth="1"/>
    <col min="2823" max="2823" width="15.140625" style="101" customWidth="1"/>
    <col min="2824" max="2824" width="20.140625" style="101" customWidth="1"/>
    <col min="2825" max="2825" width="59.7109375" style="101" customWidth="1"/>
    <col min="2826" max="2826" width="33.7109375" style="101" customWidth="1"/>
    <col min="2827" max="2827" width="17.140625" style="101" customWidth="1"/>
    <col min="2828" max="2828" width="18" style="101" customWidth="1"/>
    <col min="2829" max="3072" width="9.140625" style="101"/>
    <col min="3073" max="3073" width="6.5703125" style="101" customWidth="1"/>
    <col min="3074" max="3074" width="22.28515625" style="101" customWidth="1"/>
    <col min="3075" max="3075" width="36.140625" style="101" customWidth="1"/>
    <col min="3076" max="3076" width="43.28515625" style="101" customWidth="1"/>
    <col min="3077" max="3077" width="14.42578125" style="101" customWidth="1"/>
    <col min="3078" max="3078" width="17.5703125" style="101" customWidth="1"/>
    <col min="3079" max="3079" width="15.140625" style="101" customWidth="1"/>
    <col min="3080" max="3080" width="20.140625" style="101" customWidth="1"/>
    <col min="3081" max="3081" width="59.7109375" style="101" customWidth="1"/>
    <col min="3082" max="3082" width="33.7109375" style="101" customWidth="1"/>
    <col min="3083" max="3083" width="17.140625" style="101" customWidth="1"/>
    <col min="3084" max="3084" width="18" style="101" customWidth="1"/>
    <col min="3085" max="3328" width="9.140625" style="101"/>
    <col min="3329" max="3329" width="6.5703125" style="101" customWidth="1"/>
    <col min="3330" max="3330" width="22.28515625" style="101" customWidth="1"/>
    <col min="3331" max="3331" width="36.140625" style="101" customWidth="1"/>
    <col min="3332" max="3332" width="43.28515625" style="101" customWidth="1"/>
    <col min="3333" max="3333" width="14.42578125" style="101" customWidth="1"/>
    <col min="3334" max="3334" width="17.5703125" style="101" customWidth="1"/>
    <col min="3335" max="3335" width="15.140625" style="101" customWidth="1"/>
    <col min="3336" max="3336" width="20.140625" style="101" customWidth="1"/>
    <col min="3337" max="3337" width="59.7109375" style="101" customWidth="1"/>
    <col min="3338" max="3338" width="33.7109375" style="101" customWidth="1"/>
    <col min="3339" max="3339" width="17.140625" style="101" customWidth="1"/>
    <col min="3340" max="3340" width="18" style="101" customWidth="1"/>
    <col min="3341" max="3584" width="9.140625" style="101"/>
    <col min="3585" max="3585" width="6.5703125" style="101" customWidth="1"/>
    <col min="3586" max="3586" width="22.28515625" style="101" customWidth="1"/>
    <col min="3587" max="3587" width="36.140625" style="101" customWidth="1"/>
    <col min="3588" max="3588" width="43.28515625" style="101" customWidth="1"/>
    <col min="3589" max="3589" width="14.42578125" style="101" customWidth="1"/>
    <col min="3590" max="3590" width="17.5703125" style="101" customWidth="1"/>
    <col min="3591" max="3591" width="15.140625" style="101" customWidth="1"/>
    <col min="3592" max="3592" width="20.140625" style="101" customWidth="1"/>
    <col min="3593" max="3593" width="59.7109375" style="101" customWidth="1"/>
    <col min="3594" max="3594" width="33.7109375" style="101" customWidth="1"/>
    <col min="3595" max="3595" width="17.140625" style="101" customWidth="1"/>
    <col min="3596" max="3596" width="18" style="101" customWidth="1"/>
    <col min="3597" max="3840" width="9.140625" style="101"/>
    <col min="3841" max="3841" width="6.5703125" style="101" customWidth="1"/>
    <col min="3842" max="3842" width="22.28515625" style="101" customWidth="1"/>
    <col min="3843" max="3843" width="36.140625" style="101" customWidth="1"/>
    <col min="3844" max="3844" width="43.28515625" style="101" customWidth="1"/>
    <col min="3845" max="3845" width="14.42578125" style="101" customWidth="1"/>
    <col min="3846" max="3846" width="17.5703125" style="101" customWidth="1"/>
    <col min="3847" max="3847" width="15.140625" style="101" customWidth="1"/>
    <col min="3848" max="3848" width="20.140625" style="101" customWidth="1"/>
    <col min="3849" max="3849" width="59.7109375" style="101" customWidth="1"/>
    <col min="3850" max="3850" width="33.7109375" style="101" customWidth="1"/>
    <col min="3851" max="3851" width="17.140625" style="101" customWidth="1"/>
    <col min="3852" max="3852" width="18" style="101" customWidth="1"/>
    <col min="3853" max="4096" width="9.140625" style="101"/>
    <col min="4097" max="4097" width="6.5703125" style="101" customWidth="1"/>
    <col min="4098" max="4098" width="22.28515625" style="101" customWidth="1"/>
    <col min="4099" max="4099" width="36.140625" style="101" customWidth="1"/>
    <col min="4100" max="4100" width="43.28515625" style="101" customWidth="1"/>
    <col min="4101" max="4101" width="14.42578125" style="101" customWidth="1"/>
    <col min="4102" max="4102" width="17.5703125" style="101" customWidth="1"/>
    <col min="4103" max="4103" width="15.140625" style="101" customWidth="1"/>
    <col min="4104" max="4104" width="20.140625" style="101" customWidth="1"/>
    <col min="4105" max="4105" width="59.7109375" style="101" customWidth="1"/>
    <col min="4106" max="4106" width="33.7109375" style="101" customWidth="1"/>
    <col min="4107" max="4107" width="17.140625" style="101" customWidth="1"/>
    <col min="4108" max="4108" width="18" style="101" customWidth="1"/>
    <col min="4109" max="4352" width="9.140625" style="101"/>
    <col min="4353" max="4353" width="6.5703125" style="101" customWidth="1"/>
    <col min="4354" max="4354" width="22.28515625" style="101" customWidth="1"/>
    <col min="4355" max="4355" width="36.140625" style="101" customWidth="1"/>
    <col min="4356" max="4356" width="43.28515625" style="101" customWidth="1"/>
    <col min="4357" max="4357" width="14.42578125" style="101" customWidth="1"/>
    <col min="4358" max="4358" width="17.5703125" style="101" customWidth="1"/>
    <col min="4359" max="4359" width="15.140625" style="101" customWidth="1"/>
    <col min="4360" max="4360" width="20.140625" style="101" customWidth="1"/>
    <col min="4361" max="4361" width="59.7109375" style="101" customWidth="1"/>
    <col min="4362" max="4362" width="33.7109375" style="101" customWidth="1"/>
    <col min="4363" max="4363" width="17.140625" style="101" customWidth="1"/>
    <col min="4364" max="4364" width="18" style="101" customWidth="1"/>
    <col min="4365" max="4608" width="9.140625" style="101"/>
    <col min="4609" max="4609" width="6.5703125" style="101" customWidth="1"/>
    <col min="4610" max="4610" width="22.28515625" style="101" customWidth="1"/>
    <col min="4611" max="4611" width="36.140625" style="101" customWidth="1"/>
    <col min="4612" max="4612" width="43.28515625" style="101" customWidth="1"/>
    <col min="4613" max="4613" width="14.42578125" style="101" customWidth="1"/>
    <col min="4614" max="4614" width="17.5703125" style="101" customWidth="1"/>
    <col min="4615" max="4615" width="15.140625" style="101" customWidth="1"/>
    <col min="4616" max="4616" width="20.140625" style="101" customWidth="1"/>
    <col min="4617" max="4617" width="59.7109375" style="101" customWidth="1"/>
    <col min="4618" max="4618" width="33.7109375" style="101" customWidth="1"/>
    <col min="4619" max="4619" width="17.140625" style="101" customWidth="1"/>
    <col min="4620" max="4620" width="18" style="101" customWidth="1"/>
    <col min="4621" max="4864" width="9.140625" style="101"/>
    <col min="4865" max="4865" width="6.5703125" style="101" customWidth="1"/>
    <col min="4866" max="4866" width="22.28515625" style="101" customWidth="1"/>
    <col min="4867" max="4867" width="36.140625" style="101" customWidth="1"/>
    <col min="4868" max="4868" width="43.28515625" style="101" customWidth="1"/>
    <col min="4869" max="4869" width="14.42578125" style="101" customWidth="1"/>
    <col min="4870" max="4870" width="17.5703125" style="101" customWidth="1"/>
    <col min="4871" max="4871" width="15.140625" style="101" customWidth="1"/>
    <col min="4872" max="4872" width="20.140625" style="101" customWidth="1"/>
    <col min="4873" max="4873" width="59.7109375" style="101" customWidth="1"/>
    <col min="4874" max="4874" width="33.7109375" style="101" customWidth="1"/>
    <col min="4875" max="4875" width="17.140625" style="101" customWidth="1"/>
    <col min="4876" max="4876" width="18" style="101" customWidth="1"/>
    <col min="4877" max="5120" width="9.140625" style="101"/>
    <col min="5121" max="5121" width="6.5703125" style="101" customWidth="1"/>
    <col min="5122" max="5122" width="22.28515625" style="101" customWidth="1"/>
    <col min="5123" max="5123" width="36.140625" style="101" customWidth="1"/>
    <col min="5124" max="5124" width="43.28515625" style="101" customWidth="1"/>
    <col min="5125" max="5125" width="14.42578125" style="101" customWidth="1"/>
    <col min="5126" max="5126" width="17.5703125" style="101" customWidth="1"/>
    <col min="5127" max="5127" width="15.140625" style="101" customWidth="1"/>
    <col min="5128" max="5128" width="20.140625" style="101" customWidth="1"/>
    <col min="5129" max="5129" width="59.7109375" style="101" customWidth="1"/>
    <col min="5130" max="5130" width="33.7109375" style="101" customWidth="1"/>
    <col min="5131" max="5131" width="17.140625" style="101" customWidth="1"/>
    <col min="5132" max="5132" width="18" style="101" customWidth="1"/>
    <col min="5133" max="5376" width="9.140625" style="101"/>
    <col min="5377" max="5377" width="6.5703125" style="101" customWidth="1"/>
    <col min="5378" max="5378" width="22.28515625" style="101" customWidth="1"/>
    <col min="5379" max="5379" width="36.140625" style="101" customWidth="1"/>
    <col min="5380" max="5380" width="43.28515625" style="101" customWidth="1"/>
    <col min="5381" max="5381" width="14.42578125" style="101" customWidth="1"/>
    <col min="5382" max="5382" width="17.5703125" style="101" customWidth="1"/>
    <col min="5383" max="5383" width="15.140625" style="101" customWidth="1"/>
    <col min="5384" max="5384" width="20.140625" style="101" customWidth="1"/>
    <col min="5385" max="5385" width="59.7109375" style="101" customWidth="1"/>
    <col min="5386" max="5386" width="33.7109375" style="101" customWidth="1"/>
    <col min="5387" max="5387" width="17.140625" style="101" customWidth="1"/>
    <col min="5388" max="5388" width="18" style="101" customWidth="1"/>
    <col min="5389" max="5632" width="9.140625" style="101"/>
    <col min="5633" max="5633" width="6.5703125" style="101" customWidth="1"/>
    <col min="5634" max="5634" width="22.28515625" style="101" customWidth="1"/>
    <col min="5635" max="5635" width="36.140625" style="101" customWidth="1"/>
    <col min="5636" max="5636" width="43.28515625" style="101" customWidth="1"/>
    <col min="5637" max="5637" width="14.42578125" style="101" customWidth="1"/>
    <col min="5638" max="5638" width="17.5703125" style="101" customWidth="1"/>
    <col min="5639" max="5639" width="15.140625" style="101" customWidth="1"/>
    <col min="5640" max="5640" width="20.140625" style="101" customWidth="1"/>
    <col min="5641" max="5641" width="59.7109375" style="101" customWidth="1"/>
    <col min="5642" max="5642" width="33.7109375" style="101" customWidth="1"/>
    <col min="5643" max="5643" width="17.140625" style="101" customWidth="1"/>
    <col min="5644" max="5644" width="18" style="101" customWidth="1"/>
    <col min="5645" max="5888" width="9.140625" style="101"/>
    <col min="5889" max="5889" width="6.5703125" style="101" customWidth="1"/>
    <col min="5890" max="5890" width="22.28515625" style="101" customWidth="1"/>
    <col min="5891" max="5891" width="36.140625" style="101" customWidth="1"/>
    <col min="5892" max="5892" width="43.28515625" style="101" customWidth="1"/>
    <col min="5893" max="5893" width="14.42578125" style="101" customWidth="1"/>
    <col min="5894" max="5894" width="17.5703125" style="101" customWidth="1"/>
    <col min="5895" max="5895" width="15.140625" style="101" customWidth="1"/>
    <col min="5896" max="5896" width="20.140625" style="101" customWidth="1"/>
    <col min="5897" max="5897" width="59.7109375" style="101" customWidth="1"/>
    <col min="5898" max="5898" width="33.7109375" style="101" customWidth="1"/>
    <col min="5899" max="5899" width="17.140625" style="101" customWidth="1"/>
    <col min="5900" max="5900" width="18" style="101" customWidth="1"/>
    <col min="5901" max="6144" width="9.140625" style="101"/>
    <col min="6145" max="6145" width="6.5703125" style="101" customWidth="1"/>
    <col min="6146" max="6146" width="22.28515625" style="101" customWidth="1"/>
    <col min="6147" max="6147" width="36.140625" style="101" customWidth="1"/>
    <col min="6148" max="6148" width="43.28515625" style="101" customWidth="1"/>
    <col min="6149" max="6149" width="14.42578125" style="101" customWidth="1"/>
    <col min="6150" max="6150" width="17.5703125" style="101" customWidth="1"/>
    <col min="6151" max="6151" width="15.140625" style="101" customWidth="1"/>
    <col min="6152" max="6152" width="20.140625" style="101" customWidth="1"/>
    <col min="6153" max="6153" width="59.7109375" style="101" customWidth="1"/>
    <col min="6154" max="6154" width="33.7109375" style="101" customWidth="1"/>
    <col min="6155" max="6155" width="17.140625" style="101" customWidth="1"/>
    <col min="6156" max="6156" width="18" style="101" customWidth="1"/>
    <col min="6157" max="6400" width="9.140625" style="101"/>
    <col min="6401" max="6401" width="6.5703125" style="101" customWidth="1"/>
    <col min="6402" max="6402" width="22.28515625" style="101" customWidth="1"/>
    <col min="6403" max="6403" width="36.140625" style="101" customWidth="1"/>
    <col min="6404" max="6404" width="43.28515625" style="101" customWidth="1"/>
    <col min="6405" max="6405" width="14.42578125" style="101" customWidth="1"/>
    <col min="6406" max="6406" width="17.5703125" style="101" customWidth="1"/>
    <col min="6407" max="6407" width="15.140625" style="101" customWidth="1"/>
    <col min="6408" max="6408" width="20.140625" style="101" customWidth="1"/>
    <col min="6409" max="6409" width="59.7109375" style="101" customWidth="1"/>
    <col min="6410" max="6410" width="33.7109375" style="101" customWidth="1"/>
    <col min="6411" max="6411" width="17.140625" style="101" customWidth="1"/>
    <col min="6412" max="6412" width="18" style="101" customWidth="1"/>
    <col min="6413" max="6656" width="9.140625" style="101"/>
    <col min="6657" max="6657" width="6.5703125" style="101" customWidth="1"/>
    <col min="6658" max="6658" width="22.28515625" style="101" customWidth="1"/>
    <col min="6659" max="6659" width="36.140625" style="101" customWidth="1"/>
    <col min="6660" max="6660" width="43.28515625" style="101" customWidth="1"/>
    <col min="6661" max="6661" width="14.42578125" style="101" customWidth="1"/>
    <col min="6662" max="6662" width="17.5703125" style="101" customWidth="1"/>
    <col min="6663" max="6663" width="15.140625" style="101" customWidth="1"/>
    <col min="6664" max="6664" width="20.140625" style="101" customWidth="1"/>
    <col min="6665" max="6665" width="59.7109375" style="101" customWidth="1"/>
    <col min="6666" max="6666" width="33.7109375" style="101" customWidth="1"/>
    <col min="6667" max="6667" width="17.140625" style="101" customWidth="1"/>
    <col min="6668" max="6668" width="18" style="101" customWidth="1"/>
    <col min="6669" max="6912" width="9.140625" style="101"/>
    <col min="6913" max="6913" width="6.5703125" style="101" customWidth="1"/>
    <col min="6914" max="6914" width="22.28515625" style="101" customWidth="1"/>
    <col min="6915" max="6915" width="36.140625" style="101" customWidth="1"/>
    <col min="6916" max="6916" width="43.28515625" style="101" customWidth="1"/>
    <col min="6917" max="6917" width="14.42578125" style="101" customWidth="1"/>
    <col min="6918" max="6918" width="17.5703125" style="101" customWidth="1"/>
    <col min="6919" max="6919" width="15.140625" style="101" customWidth="1"/>
    <col min="6920" max="6920" width="20.140625" style="101" customWidth="1"/>
    <col min="6921" max="6921" width="59.7109375" style="101" customWidth="1"/>
    <col min="6922" max="6922" width="33.7109375" style="101" customWidth="1"/>
    <col min="6923" max="6923" width="17.140625" style="101" customWidth="1"/>
    <col min="6924" max="6924" width="18" style="101" customWidth="1"/>
    <col min="6925" max="7168" width="9.140625" style="101"/>
    <col min="7169" max="7169" width="6.5703125" style="101" customWidth="1"/>
    <col min="7170" max="7170" width="22.28515625" style="101" customWidth="1"/>
    <col min="7171" max="7171" width="36.140625" style="101" customWidth="1"/>
    <col min="7172" max="7172" width="43.28515625" style="101" customWidth="1"/>
    <col min="7173" max="7173" width="14.42578125" style="101" customWidth="1"/>
    <col min="7174" max="7174" width="17.5703125" style="101" customWidth="1"/>
    <col min="7175" max="7175" width="15.140625" style="101" customWidth="1"/>
    <col min="7176" max="7176" width="20.140625" style="101" customWidth="1"/>
    <col min="7177" max="7177" width="59.7109375" style="101" customWidth="1"/>
    <col min="7178" max="7178" width="33.7109375" style="101" customWidth="1"/>
    <col min="7179" max="7179" width="17.140625" style="101" customWidth="1"/>
    <col min="7180" max="7180" width="18" style="101" customWidth="1"/>
    <col min="7181" max="7424" width="9.140625" style="101"/>
    <col min="7425" max="7425" width="6.5703125" style="101" customWidth="1"/>
    <col min="7426" max="7426" width="22.28515625" style="101" customWidth="1"/>
    <col min="7427" max="7427" width="36.140625" style="101" customWidth="1"/>
    <col min="7428" max="7428" width="43.28515625" style="101" customWidth="1"/>
    <col min="7429" max="7429" width="14.42578125" style="101" customWidth="1"/>
    <col min="7430" max="7430" width="17.5703125" style="101" customWidth="1"/>
    <col min="7431" max="7431" width="15.140625" style="101" customWidth="1"/>
    <col min="7432" max="7432" width="20.140625" style="101" customWidth="1"/>
    <col min="7433" max="7433" width="59.7109375" style="101" customWidth="1"/>
    <col min="7434" max="7434" width="33.7109375" style="101" customWidth="1"/>
    <col min="7435" max="7435" width="17.140625" style="101" customWidth="1"/>
    <col min="7436" max="7436" width="18" style="101" customWidth="1"/>
    <col min="7437" max="7680" width="9.140625" style="101"/>
    <col min="7681" max="7681" width="6.5703125" style="101" customWidth="1"/>
    <col min="7682" max="7682" width="22.28515625" style="101" customWidth="1"/>
    <col min="7683" max="7683" width="36.140625" style="101" customWidth="1"/>
    <col min="7684" max="7684" width="43.28515625" style="101" customWidth="1"/>
    <col min="7685" max="7685" width="14.42578125" style="101" customWidth="1"/>
    <col min="7686" max="7686" width="17.5703125" style="101" customWidth="1"/>
    <col min="7687" max="7687" width="15.140625" style="101" customWidth="1"/>
    <col min="7688" max="7688" width="20.140625" style="101" customWidth="1"/>
    <col min="7689" max="7689" width="59.7109375" style="101" customWidth="1"/>
    <col min="7690" max="7690" width="33.7109375" style="101" customWidth="1"/>
    <col min="7691" max="7691" width="17.140625" style="101" customWidth="1"/>
    <col min="7692" max="7692" width="18" style="101" customWidth="1"/>
    <col min="7693" max="7936" width="9.140625" style="101"/>
    <col min="7937" max="7937" width="6.5703125" style="101" customWidth="1"/>
    <col min="7938" max="7938" width="22.28515625" style="101" customWidth="1"/>
    <col min="7939" max="7939" width="36.140625" style="101" customWidth="1"/>
    <col min="7940" max="7940" width="43.28515625" style="101" customWidth="1"/>
    <col min="7941" max="7941" width="14.42578125" style="101" customWidth="1"/>
    <col min="7942" max="7942" width="17.5703125" style="101" customWidth="1"/>
    <col min="7943" max="7943" width="15.140625" style="101" customWidth="1"/>
    <col min="7944" max="7944" width="20.140625" style="101" customWidth="1"/>
    <col min="7945" max="7945" width="59.7109375" style="101" customWidth="1"/>
    <col min="7946" max="7946" width="33.7109375" style="101" customWidth="1"/>
    <col min="7947" max="7947" width="17.140625" style="101" customWidth="1"/>
    <col min="7948" max="7948" width="18" style="101" customWidth="1"/>
    <col min="7949" max="8192" width="9.140625" style="101"/>
    <col min="8193" max="8193" width="6.5703125" style="101" customWidth="1"/>
    <col min="8194" max="8194" width="22.28515625" style="101" customWidth="1"/>
    <col min="8195" max="8195" width="36.140625" style="101" customWidth="1"/>
    <col min="8196" max="8196" width="43.28515625" style="101" customWidth="1"/>
    <col min="8197" max="8197" width="14.42578125" style="101" customWidth="1"/>
    <col min="8198" max="8198" width="17.5703125" style="101" customWidth="1"/>
    <col min="8199" max="8199" width="15.140625" style="101" customWidth="1"/>
    <col min="8200" max="8200" width="20.140625" style="101" customWidth="1"/>
    <col min="8201" max="8201" width="59.7109375" style="101" customWidth="1"/>
    <col min="8202" max="8202" width="33.7109375" style="101" customWidth="1"/>
    <col min="8203" max="8203" width="17.140625" style="101" customWidth="1"/>
    <col min="8204" max="8204" width="18" style="101" customWidth="1"/>
    <col min="8205" max="8448" width="9.140625" style="101"/>
    <col min="8449" max="8449" width="6.5703125" style="101" customWidth="1"/>
    <col min="8450" max="8450" width="22.28515625" style="101" customWidth="1"/>
    <col min="8451" max="8451" width="36.140625" style="101" customWidth="1"/>
    <col min="8452" max="8452" width="43.28515625" style="101" customWidth="1"/>
    <col min="8453" max="8453" width="14.42578125" style="101" customWidth="1"/>
    <col min="8454" max="8454" width="17.5703125" style="101" customWidth="1"/>
    <col min="8455" max="8455" width="15.140625" style="101" customWidth="1"/>
    <col min="8456" max="8456" width="20.140625" style="101" customWidth="1"/>
    <col min="8457" max="8457" width="59.7109375" style="101" customWidth="1"/>
    <col min="8458" max="8458" width="33.7109375" style="101" customWidth="1"/>
    <col min="8459" max="8459" width="17.140625" style="101" customWidth="1"/>
    <col min="8460" max="8460" width="18" style="101" customWidth="1"/>
    <col min="8461" max="8704" width="9.140625" style="101"/>
    <col min="8705" max="8705" width="6.5703125" style="101" customWidth="1"/>
    <col min="8706" max="8706" width="22.28515625" style="101" customWidth="1"/>
    <col min="8707" max="8707" width="36.140625" style="101" customWidth="1"/>
    <col min="8708" max="8708" width="43.28515625" style="101" customWidth="1"/>
    <col min="8709" max="8709" width="14.42578125" style="101" customWidth="1"/>
    <col min="8710" max="8710" width="17.5703125" style="101" customWidth="1"/>
    <col min="8711" max="8711" width="15.140625" style="101" customWidth="1"/>
    <col min="8712" max="8712" width="20.140625" style="101" customWidth="1"/>
    <col min="8713" max="8713" width="59.7109375" style="101" customWidth="1"/>
    <col min="8714" max="8714" width="33.7109375" style="101" customWidth="1"/>
    <col min="8715" max="8715" width="17.140625" style="101" customWidth="1"/>
    <col min="8716" max="8716" width="18" style="101" customWidth="1"/>
    <col min="8717" max="8960" width="9.140625" style="101"/>
    <col min="8961" max="8961" width="6.5703125" style="101" customWidth="1"/>
    <col min="8962" max="8962" width="22.28515625" style="101" customWidth="1"/>
    <col min="8963" max="8963" width="36.140625" style="101" customWidth="1"/>
    <col min="8964" max="8964" width="43.28515625" style="101" customWidth="1"/>
    <col min="8965" max="8965" width="14.42578125" style="101" customWidth="1"/>
    <col min="8966" max="8966" width="17.5703125" style="101" customWidth="1"/>
    <col min="8967" max="8967" width="15.140625" style="101" customWidth="1"/>
    <col min="8968" max="8968" width="20.140625" style="101" customWidth="1"/>
    <col min="8969" max="8969" width="59.7109375" style="101" customWidth="1"/>
    <col min="8970" max="8970" width="33.7109375" style="101" customWidth="1"/>
    <col min="8971" max="8971" width="17.140625" style="101" customWidth="1"/>
    <col min="8972" max="8972" width="18" style="101" customWidth="1"/>
    <col min="8973" max="9216" width="9.140625" style="101"/>
    <col min="9217" max="9217" width="6.5703125" style="101" customWidth="1"/>
    <col min="9218" max="9218" width="22.28515625" style="101" customWidth="1"/>
    <col min="9219" max="9219" width="36.140625" style="101" customWidth="1"/>
    <col min="9220" max="9220" width="43.28515625" style="101" customWidth="1"/>
    <col min="9221" max="9221" width="14.42578125" style="101" customWidth="1"/>
    <col min="9222" max="9222" width="17.5703125" style="101" customWidth="1"/>
    <col min="9223" max="9223" width="15.140625" style="101" customWidth="1"/>
    <col min="9224" max="9224" width="20.140625" style="101" customWidth="1"/>
    <col min="9225" max="9225" width="59.7109375" style="101" customWidth="1"/>
    <col min="9226" max="9226" width="33.7109375" style="101" customWidth="1"/>
    <col min="9227" max="9227" width="17.140625" style="101" customWidth="1"/>
    <col min="9228" max="9228" width="18" style="101" customWidth="1"/>
    <col min="9229" max="9472" width="9.140625" style="101"/>
    <col min="9473" max="9473" width="6.5703125" style="101" customWidth="1"/>
    <col min="9474" max="9474" width="22.28515625" style="101" customWidth="1"/>
    <col min="9475" max="9475" width="36.140625" style="101" customWidth="1"/>
    <col min="9476" max="9476" width="43.28515625" style="101" customWidth="1"/>
    <col min="9477" max="9477" width="14.42578125" style="101" customWidth="1"/>
    <col min="9478" max="9478" width="17.5703125" style="101" customWidth="1"/>
    <col min="9479" max="9479" width="15.140625" style="101" customWidth="1"/>
    <col min="9480" max="9480" width="20.140625" style="101" customWidth="1"/>
    <col min="9481" max="9481" width="59.7109375" style="101" customWidth="1"/>
    <col min="9482" max="9482" width="33.7109375" style="101" customWidth="1"/>
    <col min="9483" max="9483" width="17.140625" style="101" customWidth="1"/>
    <col min="9484" max="9484" width="18" style="101" customWidth="1"/>
    <col min="9485" max="9728" width="9.140625" style="101"/>
    <col min="9729" max="9729" width="6.5703125" style="101" customWidth="1"/>
    <col min="9730" max="9730" width="22.28515625" style="101" customWidth="1"/>
    <col min="9731" max="9731" width="36.140625" style="101" customWidth="1"/>
    <col min="9732" max="9732" width="43.28515625" style="101" customWidth="1"/>
    <col min="9733" max="9733" width="14.42578125" style="101" customWidth="1"/>
    <col min="9734" max="9734" width="17.5703125" style="101" customWidth="1"/>
    <col min="9735" max="9735" width="15.140625" style="101" customWidth="1"/>
    <col min="9736" max="9736" width="20.140625" style="101" customWidth="1"/>
    <col min="9737" max="9737" width="59.7109375" style="101" customWidth="1"/>
    <col min="9738" max="9738" width="33.7109375" style="101" customWidth="1"/>
    <col min="9739" max="9739" width="17.140625" style="101" customWidth="1"/>
    <col min="9740" max="9740" width="18" style="101" customWidth="1"/>
    <col min="9741" max="9984" width="9.140625" style="101"/>
    <col min="9985" max="9985" width="6.5703125" style="101" customWidth="1"/>
    <col min="9986" max="9986" width="22.28515625" style="101" customWidth="1"/>
    <col min="9987" max="9987" width="36.140625" style="101" customWidth="1"/>
    <col min="9988" max="9988" width="43.28515625" style="101" customWidth="1"/>
    <col min="9989" max="9989" width="14.42578125" style="101" customWidth="1"/>
    <col min="9990" max="9990" width="17.5703125" style="101" customWidth="1"/>
    <col min="9991" max="9991" width="15.140625" style="101" customWidth="1"/>
    <col min="9992" max="9992" width="20.140625" style="101" customWidth="1"/>
    <col min="9993" max="9993" width="59.7109375" style="101" customWidth="1"/>
    <col min="9994" max="9994" width="33.7109375" style="101" customWidth="1"/>
    <col min="9995" max="9995" width="17.140625" style="101" customWidth="1"/>
    <col min="9996" max="9996" width="18" style="101" customWidth="1"/>
    <col min="9997" max="10240" width="9.140625" style="101"/>
    <col min="10241" max="10241" width="6.5703125" style="101" customWidth="1"/>
    <col min="10242" max="10242" width="22.28515625" style="101" customWidth="1"/>
    <col min="10243" max="10243" width="36.140625" style="101" customWidth="1"/>
    <col min="10244" max="10244" width="43.28515625" style="101" customWidth="1"/>
    <col min="10245" max="10245" width="14.42578125" style="101" customWidth="1"/>
    <col min="10246" max="10246" width="17.5703125" style="101" customWidth="1"/>
    <col min="10247" max="10247" width="15.140625" style="101" customWidth="1"/>
    <col min="10248" max="10248" width="20.140625" style="101" customWidth="1"/>
    <col min="10249" max="10249" width="59.7109375" style="101" customWidth="1"/>
    <col min="10250" max="10250" width="33.7109375" style="101" customWidth="1"/>
    <col min="10251" max="10251" width="17.140625" style="101" customWidth="1"/>
    <col min="10252" max="10252" width="18" style="101" customWidth="1"/>
    <col min="10253" max="10496" width="9.140625" style="101"/>
    <col min="10497" max="10497" width="6.5703125" style="101" customWidth="1"/>
    <col min="10498" max="10498" width="22.28515625" style="101" customWidth="1"/>
    <col min="10499" max="10499" width="36.140625" style="101" customWidth="1"/>
    <col min="10500" max="10500" width="43.28515625" style="101" customWidth="1"/>
    <col min="10501" max="10501" width="14.42578125" style="101" customWidth="1"/>
    <col min="10502" max="10502" width="17.5703125" style="101" customWidth="1"/>
    <col min="10503" max="10503" width="15.140625" style="101" customWidth="1"/>
    <col min="10504" max="10504" width="20.140625" style="101" customWidth="1"/>
    <col min="10505" max="10505" width="59.7109375" style="101" customWidth="1"/>
    <col min="10506" max="10506" width="33.7109375" style="101" customWidth="1"/>
    <col min="10507" max="10507" width="17.140625" style="101" customWidth="1"/>
    <col min="10508" max="10508" width="18" style="101" customWidth="1"/>
    <col min="10509" max="10752" width="9.140625" style="101"/>
    <col min="10753" max="10753" width="6.5703125" style="101" customWidth="1"/>
    <col min="10754" max="10754" width="22.28515625" style="101" customWidth="1"/>
    <col min="10755" max="10755" width="36.140625" style="101" customWidth="1"/>
    <col min="10756" max="10756" width="43.28515625" style="101" customWidth="1"/>
    <col min="10757" max="10757" width="14.42578125" style="101" customWidth="1"/>
    <col min="10758" max="10758" width="17.5703125" style="101" customWidth="1"/>
    <col min="10759" max="10759" width="15.140625" style="101" customWidth="1"/>
    <col min="10760" max="10760" width="20.140625" style="101" customWidth="1"/>
    <col min="10761" max="10761" width="59.7109375" style="101" customWidth="1"/>
    <col min="10762" max="10762" width="33.7109375" style="101" customWidth="1"/>
    <col min="10763" max="10763" width="17.140625" style="101" customWidth="1"/>
    <col min="10764" max="10764" width="18" style="101" customWidth="1"/>
    <col min="10765" max="11008" width="9.140625" style="101"/>
    <col min="11009" max="11009" width="6.5703125" style="101" customWidth="1"/>
    <col min="11010" max="11010" width="22.28515625" style="101" customWidth="1"/>
    <col min="11011" max="11011" width="36.140625" style="101" customWidth="1"/>
    <col min="11012" max="11012" width="43.28515625" style="101" customWidth="1"/>
    <col min="11013" max="11013" width="14.42578125" style="101" customWidth="1"/>
    <col min="11014" max="11014" width="17.5703125" style="101" customWidth="1"/>
    <col min="11015" max="11015" width="15.140625" style="101" customWidth="1"/>
    <col min="11016" max="11016" width="20.140625" style="101" customWidth="1"/>
    <col min="11017" max="11017" width="59.7109375" style="101" customWidth="1"/>
    <col min="11018" max="11018" width="33.7109375" style="101" customWidth="1"/>
    <col min="11019" max="11019" width="17.140625" style="101" customWidth="1"/>
    <col min="11020" max="11020" width="18" style="101" customWidth="1"/>
    <col min="11021" max="11264" width="9.140625" style="101"/>
    <col min="11265" max="11265" width="6.5703125" style="101" customWidth="1"/>
    <col min="11266" max="11266" width="22.28515625" style="101" customWidth="1"/>
    <col min="11267" max="11267" width="36.140625" style="101" customWidth="1"/>
    <col min="11268" max="11268" width="43.28515625" style="101" customWidth="1"/>
    <col min="11269" max="11269" width="14.42578125" style="101" customWidth="1"/>
    <col min="11270" max="11270" width="17.5703125" style="101" customWidth="1"/>
    <col min="11271" max="11271" width="15.140625" style="101" customWidth="1"/>
    <col min="11272" max="11272" width="20.140625" style="101" customWidth="1"/>
    <col min="11273" max="11273" width="59.7109375" style="101" customWidth="1"/>
    <col min="11274" max="11274" width="33.7109375" style="101" customWidth="1"/>
    <col min="11275" max="11275" width="17.140625" style="101" customWidth="1"/>
    <col min="11276" max="11276" width="18" style="101" customWidth="1"/>
    <col min="11277" max="11520" width="9.140625" style="101"/>
    <col min="11521" max="11521" width="6.5703125" style="101" customWidth="1"/>
    <col min="11522" max="11522" width="22.28515625" style="101" customWidth="1"/>
    <col min="11523" max="11523" width="36.140625" style="101" customWidth="1"/>
    <col min="11524" max="11524" width="43.28515625" style="101" customWidth="1"/>
    <col min="11525" max="11525" width="14.42578125" style="101" customWidth="1"/>
    <col min="11526" max="11526" width="17.5703125" style="101" customWidth="1"/>
    <col min="11527" max="11527" width="15.140625" style="101" customWidth="1"/>
    <col min="11528" max="11528" width="20.140625" style="101" customWidth="1"/>
    <col min="11529" max="11529" width="59.7109375" style="101" customWidth="1"/>
    <col min="11530" max="11530" width="33.7109375" style="101" customWidth="1"/>
    <col min="11531" max="11531" width="17.140625" style="101" customWidth="1"/>
    <col min="11532" max="11532" width="18" style="101" customWidth="1"/>
    <col min="11533" max="11776" width="9.140625" style="101"/>
    <col min="11777" max="11777" width="6.5703125" style="101" customWidth="1"/>
    <col min="11778" max="11778" width="22.28515625" style="101" customWidth="1"/>
    <col min="11779" max="11779" width="36.140625" style="101" customWidth="1"/>
    <col min="11780" max="11780" width="43.28515625" style="101" customWidth="1"/>
    <col min="11781" max="11781" width="14.42578125" style="101" customWidth="1"/>
    <col min="11782" max="11782" width="17.5703125" style="101" customWidth="1"/>
    <col min="11783" max="11783" width="15.140625" style="101" customWidth="1"/>
    <col min="11784" max="11784" width="20.140625" style="101" customWidth="1"/>
    <col min="11785" max="11785" width="59.7109375" style="101" customWidth="1"/>
    <col min="11786" max="11786" width="33.7109375" style="101" customWidth="1"/>
    <col min="11787" max="11787" width="17.140625" style="101" customWidth="1"/>
    <col min="11788" max="11788" width="18" style="101" customWidth="1"/>
    <col min="11789" max="12032" width="9.140625" style="101"/>
    <col min="12033" max="12033" width="6.5703125" style="101" customWidth="1"/>
    <col min="12034" max="12034" width="22.28515625" style="101" customWidth="1"/>
    <col min="12035" max="12035" width="36.140625" style="101" customWidth="1"/>
    <col min="12036" max="12036" width="43.28515625" style="101" customWidth="1"/>
    <col min="12037" max="12037" width="14.42578125" style="101" customWidth="1"/>
    <col min="12038" max="12038" width="17.5703125" style="101" customWidth="1"/>
    <col min="12039" max="12039" width="15.140625" style="101" customWidth="1"/>
    <col min="12040" max="12040" width="20.140625" style="101" customWidth="1"/>
    <col min="12041" max="12041" width="59.7109375" style="101" customWidth="1"/>
    <col min="12042" max="12042" width="33.7109375" style="101" customWidth="1"/>
    <col min="12043" max="12043" width="17.140625" style="101" customWidth="1"/>
    <col min="12044" max="12044" width="18" style="101" customWidth="1"/>
    <col min="12045" max="12288" width="9.140625" style="101"/>
    <col min="12289" max="12289" width="6.5703125" style="101" customWidth="1"/>
    <col min="12290" max="12290" width="22.28515625" style="101" customWidth="1"/>
    <col min="12291" max="12291" width="36.140625" style="101" customWidth="1"/>
    <col min="12292" max="12292" width="43.28515625" style="101" customWidth="1"/>
    <col min="12293" max="12293" width="14.42578125" style="101" customWidth="1"/>
    <col min="12294" max="12294" width="17.5703125" style="101" customWidth="1"/>
    <col min="12295" max="12295" width="15.140625" style="101" customWidth="1"/>
    <col min="12296" max="12296" width="20.140625" style="101" customWidth="1"/>
    <col min="12297" max="12297" width="59.7109375" style="101" customWidth="1"/>
    <col min="12298" max="12298" width="33.7109375" style="101" customWidth="1"/>
    <col min="12299" max="12299" width="17.140625" style="101" customWidth="1"/>
    <col min="12300" max="12300" width="18" style="101" customWidth="1"/>
    <col min="12301" max="12544" width="9.140625" style="101"/>
    <col min="12545" max="12545" width="6.5703125" style="101" customWidth="1"/>
    <col min="12546" max="12546" width="22.28515625" style="101" customWidth="1"/>
    <col min="12547" max="12547" width="36.140625" style="101" customWidth="1"/>
    <col min="12548" max="12548" width="43.28515625" style="101" customWidth="1"/>
    <col min="12549" max="12549" width="14.42578125" style="101" customWidth="1"/>
    <col min="12550" max="12550" width="17.5703125" style="101" customWidth="1"/>
    <col min="12551" max="12551" width="15.140625" style="101" customWidth="1"/>
    <col min="12552" max="12552" width="20.140625" style="101" customWidth="1"/>
    <col min="12553" max="12553" width="59.7109375" style="101" customWidth="1"/>
    <col min="12554" max="12554" width="33.7109375" style="101" customWidth="1"/>
    <col min="12555" max="12555" width="17.140625" style="101" customWidth="1"/>
    <col min="12556" max="12556" width="18" style="101" customWidth="1"/>
    <col min="12557" max="12800" width="9.140625" style="101"/>
    <col min="12801" max="12801" width="6.5703125" style="101" customWidth="1"/>
    <col min="12802" max="12802" width="22.28515625" style="101" customWidth="1"/>
    <col min="12803" max="12803" width="36.140625" style="101" customWidth="1"/>
    <col min="12804" max="12804" width="43.28515625" style="101" customWidth="1"/>
    <col min="12805" max="12805" width="14.42578125" style="101" customWidth="1"/>
    <col min="12806" max="12806" width="17.5703125" style="101" customWidth="1"/>
    <col min="12807" max="12807" width="15.140625" style="101" customWidth="1"/>
    <col min="12808" max="12808" width="20.140625" style="101" customWidth="1"/>
    <col min="12809" max="12809" width="59.7109375" style="101" customWidth="1"/>
    <col min="12810" max="12810" width="33.7109375" style="101" customWidth="1"/>
    <col min="12811" max="12811" width="17.140625" style="101" customWidth="1"/>
    <col min="12812" max="12812" width="18" style="101" customWidth="1"/>
    <col min="12813" max="13056" width="9.140625" style="101"/>
    <col min="13057" max="13057" width="6.5703125" style="101" customWidth="1"/>
    <col min="13058" max="13058" width="22.28515625" style="101" customWidth="1"/>
    <col min="13059" max="13059" width="36.140625" style="101" customWidth="1"/>
    <col min="13060" max="13060" width="43.28515625" style="101" customWidth="1"/>
    <col min="13061" max="13061" width="14.42578125" style="101" customWidth="1"/>
    <col min="13062" max="13062" width="17.5703125" style="101" customWidth="1"/>
    <col min="13063" max="13063" width="15.140625" style="101" customWidth="1"/>
    <col min="13064" max="13064" width="20.140625" style="101" customWidth="1"/>
    <col min="13065" max="13065" width="59.7109375" style="101" customWidth="1"/>
    <col min="13066" max="13066" width="33.7109375" style="101" customWidth="1"/>
    <col min="13067" max="13067" width="17.140625" style="101" customWidth="1"/>
    <col min="13068" max="13068" width="18" style="101" customWidth="1"/>
    <col min="13069" max="13312" width="9.140625" style="101"/>
    <col min="13313" max="13313" width="6.5703125" style="101" customWidth="1"/>
    <col min="13314" max="13314" width="22.28515625" style="101" customWidth="1"/>
    <col min="13315" max="13315" width="36.140625" style="101" customWidth="1"/>
    <col min="13316" max="13316" width="43.28515625" style="101" customWidth="1"/>
    <col min="13317" max="13317" width="14.42578125" style="101" customWidth="1"/>
    <col min="13318" max="13318" width="17.5703125" style="101" customWidth="1"/>
    <col min="13319" max="13319" width="15.140625" style="101" customWidth="1"/>
    <col min="13320" max="13320" width="20.140625" style="101" customWidth="1"/>
    <col min="13321" max="13321" width="59.7109375" style="101" customWidth="1"/>
    <col min="13322" max="13322" width="33.7109375" style="101" customWidth="1"/>
    <col min="13323" max="13323" width="17.140625" style="101" customWidth="1"/>
    <col min="13324" max="13324" width="18" style="101" customWidth="1"/>
    <col min="13325" max="13568" width="9.140625" style="101"/>
    <col min="13569" max="13569" width="6.5703125" style="101" customWidth="1"/>
    <col min="13570" max="13570" width="22.28515625" style="101" customWidth="1"/>
    <col min="13571" max="13571" width="36.140625" style="101" customWidth="1"/>
    <col min="13572" max="13572" width="43.28515625" style="101" customWidth="1"/>
    <col min="13573" max="13573" width="14.42578125" style="101" customWidth="1"/>
    <col min="13574" max="13574" width="17.5703125" style="101" customWidth="1"/>
    <col min="13575" max="13575" width="15.140625" style="101" customWidth="1"/>
    <col min="13576" max="13576" width="20.140625" style="101" customWidth="1"/>
    <col min="13577" max="13577" width="59.7109375" style="101" customWidth="1"/>
    <col min="13578" max="13578" width="33.7109375" style="101" customWidth="1"/>
    <col min="13579" max="13579" width="17.140625" style="101" customWidth="1"/>
    <col min="13580" max="13580" width="18" style="101" customWidth="1"/>
    <col min="13581" max="13824" width="9.140625" style="101"/>
    <col min="13825" max="13825" width="6.5703125" style="101" customWidth="1"/>
    <col min="13826" max="13826" width="22.28515625" style="101" customWidth="1"/>
    <col min="13827" max="13827" width="36.140625" style="101" customWidth="1"/>
    <col min="13828" max="13828" width="43.28515625" style="101" customWidth="1"/>
    <col min="13829" max="13829" width="14.42578125" style="101" customWidth="1"/>
    <col min="13830" max="13830" width="17.5703125" style="101" customWidth="1"/>
    <col min="13831" max="13831" width="15.140625" style="101" customWidth="1"/>
    <col min="13832" max="13832" width="20.140625" style="101" customWidth="1"/>
    <col min="13833" max="13833" width="59.7109375" style="101" customWidth="1"/>
    <col min="13834" max="13834" width="33.7109375" style="101" customWidth="1"/>
    <col min="13835" max="13835" width="17.140625" style="101" customWidth="1"/>
    <col min="13836" max="13836" width="18" style="101" customWidth="1"/>
    <col min="13837" max="14080" width="9.140625" style="101"/>
    <col min="14081" max="14081" width="6.5703125" style="101" customWidth="1"/>
    <col min="14082" max="14082" width="22.28515625" style="101" customWidth="1"/>
    <col min="14083" max="14083" width="36.140625" style="101" customWidth="1"/>
    <col min="14084" max="14084" width="43.28515625" style="101" customWidth="1"/>
    <col min="14085" max="14085" width="14.42578125" style="101" customWidth="1"/>
    <col min="14086" max="14086" width="17.5703125" style="101" customWidth="1"/>
    <col min="14087" max="14087" width="15.140625" style="101" customWidth="1"/>
    <col min="14088" max="14088" width="20.140625" style="101" customWidth="1"/>
    <col min="14089" max="14089" width="59.7109375" style="101" customWidth="1"/>
    <col min="14090" max="14090" width="33.7109375" style="101" customWidth="1"/>
    <col min="14091" max="14091" width="17.140625" style="101" customWidth="1"/>
    <col min="14092" max="14092" width="18" style="101" customWidth="1"/>
    <col min="14093" max="14336" width="9.140625" style="101"/>
    <col min="14337" max="14337" width="6.5703125" style="101" customWidth="1"/>
    <col min="14338" max="14338" width="22.28515625" style="101" customWidth="1"/>
    <col min="14339" max="14339" width="36.140625" style="101" customWidth="1"/>
    <col min="14340" max="14340" width="43.28515625" style="101" customWidth="1"/>
    <col min="14341" max="14341" width="14.42578125" style="101" customWidth="1"/>
    <col min="14342" max="14342" width="17.5703125" style="101" customWidth="1"/>
    <col min="14343" max="14343" width="15.140625" style="101" customWidth="1"/>
    <col min="14344" max="14344" width="20.140625" style="101" customWidth="1"/>
    <col min="14345" max="14345" width="59.7109375" style="101" customWidth="1"/>
    <col min="14346" max="14346" width="33.7109375" style="101" customWidth="1"/>
    <col min="14347" max="14347" width="17.140625" style="101" customWidth="1"/>
    <col min="14348" max="14348" width="18" style="101" customWidth="1"/>
    <col min="14349" max="14592" width="9.140625" style="101"/>
    <col min="14593" max="14593" width="6.5703125" style="101" customWidth="1"/>
    <col min="14594" max="14594" width="22.28515625" style="101" customWidth="1"/>
    <col min="14595" max="14595" width="36.140625" style="101" customWidth="1"/>
    <col min="14596" max="14596" width="43.28515625" style="101" customWidth="1"/>
    <col min="14597" max="14597" width="14.42578125" style="101" customWidth="1"/>
    <col min="14598" max="14598" width="17.5703125" style="101" customWidth="1"/>
    <col min="14599" max="14599" width="15.140625" style="101" customWidth="1"/>
    <col min="14600" max="14600" width="20.140625" style="101" customWidth="1"/>
    <col min="14601" max="14601" width="59.7109375" style="101" customWidth="1"/>
    <col min="14602" max="14602" width="33.7109375" style="101" customWidth="1"/>
    <col min="14603" max="14603" width="17.140625" style="101" customWidth="1"/>
    <col min="14604" max="14604" width="18" style="101" customWidth="1"/>
    <col min="14605" max="14848" width="9.140625" style="101"/>
    <col min="14849" max="14849" width="6.5703125" style="101" customWidth="1"/>
    <col min="14850" max="14850" width="22.28515625" style="101" customWidth="1"/>
    <col min="14851" max="14851" width="36.140625" style="101" customWidth="1"/>
    <col min="14852" max="14852" width="43.28515625" style="101" customWidth="1"/>
    <col min="14853" max="14853" width="14.42578125" style="101" customWidth="1"/>
    <col min="14854" max="14854" width="17.5703125" style="101" customWidth="1"/>
    <col min="14855" max="14855" width="15.140625" style="101" customWidth="1"/>
    <col min="14856" max="14856" width="20.140625" style="101" customWidth="1"/>
    <col min="14857" max="14857" width="59.7109375" style="101" customWidth="1"/>
    <col min="14858" max="14858" width="33.7109375" style="101" customWidth="1"/>
    <col min="14859" max="14859" width="17.140625" style="101" customWidth="1"/>
    <col min="14860" max="14860" width="18" style="101" customWidth="1"/>
    <col min="14861" max="15104" width="9.140625" style="101"/>
    <col min="15105" max="15105" width="6.5703125" style="101" customWidth="1"/>
    <col min="15106" max="15106" width="22.28515625" style="101" customWidth="1"/>
    <col min="15107" max="15107" width="36.140625" style="101" customWidth="1"/>
    <col min="15108" max="15108" width="43.28515625" style="101" customWidth="1"/>
    <col min="15109" max="15109" width="14.42578125" style="101" customWidth="1"/>
    <col min="15110" max="15110" width="17.5703125" style="101" customWidth="1"/>
    <col min="15111" max="15111" width="15.140625" style="101" customWidth="1"/>
    <col min="15112" max="15112" width="20.140625" style="101" customWidth="1"/>
    <col min="15113" max="15113" width="59.7109375" style="101" customWidth="1"/>
    <col min="15114" max="15114" width="33.7109375" style="101" customWidth="1"/>
    <col min="15115" max="15115" width="17.140625" style="101" customWidth="1"/>
    <col min="15116" max="15116" width="18" style="101" customWidth="1"/>
    <col min="15117" max="15360" width="9.140625" style="101"/>
    <col min="15361" max="15361" width="6.5703125" style="101" customWidth="1"/>
    <col min="15362" max="15362" width="22.28515625" style="101" customWidth="1"/>
    <col min="15363" max="15363" width="36.140625" style="101" customWidth="1"/>
    <col min="15364" max="15364" width="43.28515625" style="101" customWidth="1"/>
    <col min="15365" max="15365" width="14.42578125" style="101" customWidth="1"/>
    <col min="15366" max="15366" width="17.5703125" style="101" customWidth="1"/>
    <col min="15367" max="15367" width="15.140625" style="101" customWidth="1"/>
    <col min="15368" max="15368" width="20.140625" style="101" customWidth="1"/>
    <col min="15369" max="15369" width="59.7109375" style="101" customWidth="1"/>
    <col min="15370" max="15370" width="33.7109375" style="101" customWidth="1"/>
    <col min="15371" max="15371" width="17.140625" style="101" customWidth="1"/>
    <col min="15372" max="15372" width="18" style="101" customWidth="1"/>
    <col min="15373" max="15616" width="9.140625" style="101"/>
    <col min="15617" max="15617" width="6.5703125" style="101" customWidth="1"/>
    <col min="15618" max="15618" width="22.28515625" style="101" customWidth="1"/>
    <col min="15619" max="15619" width="36.140625" style="101" customWidth="1"/>
    <col min="15620" max="15620" width="43.28515625" style="101" customWidth="1"/>
    <col min="15621" max="15621" width="14.42578125" style="101" customWidth="1"/>
    <col min="15622" max="15622" width="17.5703125" style="101" customWidth="1"/>
    <col min="15623" max="15623" width="15.140625" style="101" customWidth="1"/>
    <col min="15624" max="15624" width="20.140625" style="101" customWidth="1"/>
    <col min="15625" max="15625" width="59.7109375" style="101" customWidth="1"/>
    <col min="15626" max="15626" width="33.7109375" style="101" customWidth="1"/>
    <col min="15627" max="15627" width="17.140625" style="101" customWidth="1"/>
    <col min="15628" max="15628" width="18" style="101" customWidth="1"/>
    <col min="15629" max="15872" width="9.140625" style="101"/>
    <col min="15873" max="15873" width="6.5703125" style="101" customWidth="1"/>
    <col min="15874" max="15874" width="22.28515625" style="101" customWidth="1"/>
    <col min="15875" max="15875" width="36.140625" style="101" customWidth="1"/>
    <col min="15876" max="15876" width="43.28515625" style="101" customWidth="1"/>
    <col min="15877" max="15877" width="14.42578125" style="101" customWidth="1"/>
    <col min="15878" max="15878" width="17.5703125" style="101" customWidth="1"/>
    <col min="15879" max="15879" width="15.140625" style="101" customWidth="1"/>
    <col min="15880" max="15880" width="20.140625" style="101" customWidth="1"/>
    <col min="15881" max="15881" width="59.7109375" style="101" customWidth="1"/>
    <col min="15882" max="15882" width="33.7109375" style="101" customWidth="1"/>
    <col min="15883" max="15883" width="17.140625" style="101" customWidth="1"/>
    <col min="15884" max="15884" width="18" style="101" customWidth="1"/>
    <col min="15885" max="16128" width="9.140625" style="101"/>
    <col min="16129" max="16129" width="6.5703125" style="101" customWidth="1"/>
    <col min="16130" max="16130" width="22.28515625" style="101" customWidth="1"/>
    <col min="16131" max="16131" width="36.140625" style="101" customWidth="1"/>
    <col min="16132" max="16132" width="43.28515625" style="101" customWidth="1"/>
    <col min="16133" max="16133" width="14.42578125" style="101" customWidth="1"/>
    <col min="16134" max="16134" width="17.5703125" style="101" customWidth="1"/>
    <col min="16135" max="16135" width="15.140625" style="101" customWidth="1"/>
    <col min="16136" max="16136" width="20.140625" style="101" customWidth="1"/>
    <col min="16137" max="16137" width="59.7109375" style="101" customWidth="1"/>
    <col min="16138" max="16138" width="33.7109375" style="101" customWidth="1"/>
    <col min="16139" max="16139" width="17.140625" style="101" customWidth="1"/>
    <col min="16140" max="16140" width="18" style="101" customWidth="1"/>
    <col min="16141" max="16384" width="9.140625" style="101"/>
  </cols>
  <sheetData>
    <row r="1" spans="1:17" s="89" customFormat="1" ht="18.75" x14ac:dyDescent="0.3">
      <c r="B1" s="136"/>
      <c r="H1" s="92"/>
      <c r="I1" s="92"/>
      <c r="J1" s="138"/>
    </row>
    <row r="2" spans="1:17" s="89" customFormat="1" ht="18.75" x14ac:dyDescent="0.3">
      <c r="A2" s="417" t="s">
        <v>71</v>
      </c>
      <c r="B2" s="417"/>
      <c r="C2" s="417"/>
      <c r="D2" s="417"/>
      <c r="E2" s="417"/>
      <c r="F2" s="417"/>
      <c r="G2" s="417"/>
      <c r="H2" s="417"/>
      <c r="I2" s="417"/>
      <c r="J2" s="139"/>
      <c r="K2" s="88"/>
      <c r="L2" s="88"/>
      <c r="M2" s="88"/>
      <c r="N2" s="88"/>
    </row>
    <row r="3" spans="1:17" s="89" customFormat="1" ht="18.75" customHeight="1" x14ac:dyDescent="0.3">
      <c r="A3" s="418" t="s">
        <v>55</v>
      </c>
      <c r="B3" s="418"/>
      <c r="C3" s="418"/>
      <c r="D3" s="418"/>
      <c r="E3" s="418"/>
      <c r="F3" s="418"/>
      <c r="G3" s="418"/>
      <c r="H3" s="418"/>
      <c r="I3" s="418"/>
      <c r="J3" s="140"/>
      <c r="K3" s="90"/>
      <c r="L3" s="90"/>
      <c r="M3" s="90"/>
      <c r="N3" s="90"/>
    </row>
    <row r="4" spans="1:17" s="89" customFormat="1" ht="18.75" customHeight="1" x14ac:dyDescent="0.3">
      <c r="A4" s="114"/>
      <c r="B4" s="114"/>
      <c r="C4" s="114"/>
      <c r="D4" s="114"/>
      <c r="E4" s="114"/>
      <c r="F4" s="114"/>
      <c r="G4" s="114"/>
      <c r="H4" s="143"/>
      <c r="I4" s="143"/>
      <c r="J4" s="141"/>
      <c r="K4" s="115"/>
      <c r="L4" s="115"/>
      <c r="M4" s="115"/>
      <c r="N4" s="115"/>
    </row>
    <row r="5" spans="1:17" s="89" customFormat="1" ht="18.75" customHeight="1" x14ac:dyDescent="0.3">
      <c r="A5" s="114"/>
      <c r="B5" s="114"/>
      <c r="C5" s="114"/>
      <c r="D5" s="114"/>
      <c r="E5" s="114"/>
      <c r="F5" s="114"/>
      <c r="G5" s="114"/>
      <c r="H5" s="143"/>
      <c r="I5" s="143"/>
      <c r="J5" s="141"/>
      <c r="K5" s="115"/>
      <c r="L5" s="115"/>
      <c r="M5" s="115"/>
      <c r="N5" s="115"/>
    </row>
    <row r="6" spans="1:17" s="70" customFormat="1" ht="78.75" x14ac:dyDescent="0.25">
      <c r="A6" s="332" t="s">
        <v>0</v>
      </c>
      <c r="B6" s="356" t="s">
        <v>1</v>
      </c>
      <c r="C6" s="356" t="s">
        <v>56</v>
      </c>
      <c r="D6" s="356" t="s">
        <v>3</v>
      </c>
      <c r="E6" s="356" t="s">
        <v>57</v>
      </c>
      <c r="F6" s="356" t="s">
        <v>569</v>
      </c>
      <c r="G6" s="356" t="s">
        <v>58</v>
      </c>
      <c r="H6" s="356" t="s">
        <v>64</v>
      </c>
      <c r="I6" s="356" t="s">
        <v>69</v>
      </c>
      <c r="J6" s="356" t="s">
        <v>59</v>
      </c>
      <c r="K6" s="356" t="s">
        <v>60</v>
      </c>
      <c r="L6" s="356" t="s">
        <v>1061</v>
      </c>
      <c r="M6" s="356" t="s">
        <v>1062</v>
      </c>
      <c r="N6" s="356" t="s">
        <v>10</v>
      </c>
      <c r="O6" s="356" t="s">
        <v>67</v>
      </c>
      <c r="P6" s="356" t="s">
        <v>12</v>
      </c>
      <c r="Q6" s="367" t="s">
        <v>13</v>
      </c>
    </row>
    <row r="7" spans="1:17" s="70" customFormat="1" ht="18.75" x14ac:dyDescent="0.25">
      <c r="A7" s="368">
        <v>1</v>
      </c>
      <c r="B7" s="369">
        <v>2</v>
      </c>
      <c r="C7" s="369">
        <v>3</v>
      </c>
      <c r="D7" s="369"/>
      <c r="E7" s="369">
        <v>5</v>
      </c>
      <c r="F7" s="369">
        <v>6</v>
      </c>
      <c r="G7" s="369">
        <v>7</v>
      </c>
      <c r="H7" s="369">
        <v>8</v>
      </c>
      <c r="I7" s="369">
        <v>9</v>
      </c>
      <c r="J7" s="369">
        <v>10</v>
      </c>
      <c r="K7" s="369">
        <v>11</v>
      </c>
      <c r="L7" s="369">
        <v>12</v>
      </c>
      <c r="M7" s="369">
        <v>13</v>
      </c>
      <c r="N7" s="369">
        <v>14</v>
      </c>
      <c r="O7" s="369">
        <v>15</v>
      </c>
      <c r="P7" s="369">
        <v>16</v>
      </c>
      <c r="Q7" s="369">
        <v>17</v>
      </c>
    </row>
    <row r="8" spans="1:17" s="111" customFormat="1" ht="123" customHeight="1" x14ac:dyDescent="0.3">
      <c r="A8" s="238">
        <v>1</v>
      </c>
      <c r="B8" s="121" t="s">
        <v>893</v>
      </c>
      <c r="C8" s="116" t="s">
        <v>1186</v>
      </c>
      <c r="D8" s="108" t="s">
        <v>1187</v>
      </c>
      <c r="E8" s="116" t="s">
        <v>1185</v>
      </c>
      <c r="F8" s="116" t="s">
        <v>996</v>
      </c>
      <c r="G8" s="120" t="s">
        <v>685</v>
      </c>
      <c r="H8" s="179">
        <v>1</v>
      </c>
      <c r="I8" s="120"/>
      <c r="J8" s="122">
        <v>14023</v>
      </c>
      <c r="K8" s="122">
        <v>15064067.52</v>
      </c>
      <c r="L8" s="118">
        <v>39003</v>
      </c>
      <c r="M8" s="119" t="s">
        <v>1189</v>
      </c>
      <c r="N8" s="109"/>
      <c r="O8" s="109"/>
      <c r="P8" s="109"/>
      <c r="Q8" s="109"/>
    </row>
    <row r="9" spans="1:17" s="111" customFormat="1" ht="123" customHeight="1" x14ac:dyDescent="0.3">
      <c r="A9" s="238">
        <v>2</v>
      </c>
      <c r="B9" s="121" t="s">
        <v>264</v>
      </c>
      <c r="C9" s="116" t="s">
        <v>1188</v>
      </c>
      <c r="D9" s="108" t="s">
        <v>688</v>
      </c>
      <c r="E9" s="116" t="s">
        <v>691</v>
      </c>
      <c r="F9" s="116" t="s">
        <v>996</v>
      </c>
      <c r="G9" s="120" t="s">
        <v>687</v>
      </c>
      <c r="H9" s="179">
        <v>1</v>
      </c>
      <c r="I9" s="120"/>
      <c r="J9" s="122">
        <v>61049</v>
      </c>
      <c r="K9" s="122">
        <v>15235952.199999999</v>
      </c>
      <c r="L9" s="118">
        <v>39003</v>
      </c>
      <c r="M9" s="119" t="s">
        <v>1190</v>
      </c>
      <c r="N9" s="109"/>
      <c r="O9" s="109"/>
      <c r="P9" s="109"/>
      <c r="Q9" s="109"/>
    </row>
    <row r="10" spans="1:17" s="111" customFormat="1" ht="150" x14ac:dyDescent="0.3">
      <c r="A10" s="238">
        <v>3</v>
      </c>
      <c r="B10" s="121" t="s">
        <v>988</v>
      </c>
      <c r="C10" s="116" t="s">
        <v>690</v>
      </c>
      <c r="D10" s="116" t="s">
        <v>1065</v>
      </c>
      <c r="E10" s="108" t="s">
        <v>691</v>
      </c>
      <c r="F10" s="116" t="s">
        <v>996</v>
      </c>
      <c r="G10" s="120" t="s">
        <v>689</v>
      </c>
      <c r="H10" s="179">
        <v>1</v>
      </c>
      <c r="I10" s="109"/>
      <c r="J10" s="122">
        <v>1154</v>
      </c>
      <c r="K10" s="122">
        <v>11724.64</v>
      </c>
      <c r="L10" s="118">
        <v>41169</v>
      </c>
      <c r="M10" s="119" t="s">
        <v>887</v>
      </c>
      <c r="N10" s="109"/>
      <c r="O10" s="119" t="s">
        <v>1483</v>
      </c>
      <c r="P10" s="117">
        <v>43132</v>
      </c>
      <c r="Q10" s="109"/>
    </row>
    <row r="11" spans="1:17" s="111" customFormat="1" ht="122.25" customHeight="1" x14ac:dyDescent="0.3">
      <c r="A11" s="238">
        <v>4</v>
      </c>
      <c r="B11" s="121" t="s">
        <v>894</v>
      </c>
      <c r="C11" s="116" t="s">
        <v>1167</v>
      </c>
      <c r="D11" s="116" t="s">
        <v>87</v>
      </c>
      <c r="E11" s="116" t="s">
        <v>686</v>
      </c>
      <c r="F11" s="116" t="s">
        <v>996</v>
      </c>
      <c r="G11" s="120" t="s">
        <v>692</v>
      </c>
      <c r="H11" s="179">
        <v>1</v>
      </c>
      <c r="I11" s="120"/>
      <c r="J11" s="122">
        <v>976</v>
      </c>
      <c r="K11" s="122">
        <v>207604.96</v>
      </c>
      <c r="L11" s="118">
        <v>39003</v>
      </c>
      <c r="M11" s="119" t="s">
        <v>1184</v>
      </c>
      <c r="N11" s="109"/>
      <c r="O11" s="128" t="s">
        <v>1632</v>
      </c>
      <c r="P11" s="109"/>
      <c r="Q11" s="109"/>
    </row>
    <row r="12" spans="1:17" s="111" customFormat="1" ht="112.5" x14ac:dyDescent="0.3">
      <c r="A12" s="107">
        <f t="shared" ref="A12" si="0">A11+1</f>
        <v>5</v>
      </c>
      <c r="B12" s="121" t="s">
        <v>895</v>
      </c>
      <c r="C12" s="116" t="s">
        <v>1168</v>
      </c>
      <c r="D12" s="116" t="s">
        <v>83</v>
      </c>
      <c r="E12" s="116" t="s">
        <v>686</v>
      </c>
      <c r="F12" s="116" t="s">
        <v>997</v>
      </c>
      <c r="G12" s="120" t="s">
        <v>693</v>
      </c>
      <c r="H12" s="179">
        <v>1</v>
      </c>
      <c r="I12" s="179">
        <v>1</v>
      </c>
      <c r="J12" s="122">
        <v>1787</v>
      </c>
      <c r="K12" s="122"/>
      <c r="L12" s="118">
        <v>39003</v>
      </c>
      <c r="M12" s="119" t="s">
        <v>889</v>
      </c>
      <c r="N12" s="109"/>
      <c r="O12" s="123" t="s">
        <v>1479</v>
      </c>
      <c r="P12" s="117">
        <v>34512</v>
      </c>
      <c r="Q12" s="109"/>
    </row>
    <row r="13" spans="1:17" s="111" customFormat="1" ht="138" customHeight="1" x14ac:dyDescent="0.3">
      <c r="A13" s="238">
        <v>6</v>
      </c>
      <c r="B13" s="121" t="s">
        <v>896</v>
      </c>
      <c r="C13" s="116" t="s">
        <v>695</v>
      </c>
      <c r="D13" s="116" t="s">
        <v>696</v>
      </c>
      <c r="E13" s="116" t="s">
        <v>686</v>
      </c>
      <c r="F13" s="116" t="s">
        <v>996</v>
      </c>
      <c r="G13" s="120" t="s">
        <v>694</v>
      </c>
      <c r="H13" s="179">
        <v>1</v>
      </c>
      <c r="I13" s="179">
        <v>1</v>
      </c>
      <c r="J13" s="122">
        <v>1001</v>
      </c>
      <c r="K13" s="122"/>
      <c r="L13" s="124">
        <v>39003</v>
      </c>
      <c r="M13" s="123" t="s">
        <v>1183</v>
      </c>
      <c r="N13" s="109"/>
      <c r="O13" s="128" t="s">
        <v>1487</v>
      </c>
      <c r="P13" s="109"/>
      <c r="Q13" s="109"/>
    </row>
    <row r="14" spans="1:17" s="111" customFormat="1" ht="93.75" x14ac:dyDescent="0.3">
      <c r="A14" s="238">
        <v>7</v>
      </c>
      <c r="B14" s="121" t="s">
        <v>901</v>
      </c>
      <c r="C14" s="116" t="s">
        <v>697</v>
      </c>
      <c r="D14" s="116" t="s">
        <v>118</v>
      </c>
      <c r="E14" s="116" t="s">
        <v>698</v>
      </c>
      <c r="F14" s="116" t="s">
        <v>996</v>
      </c>
      <c r="G14" s="120"/>
      <c r="H14" s="179">
        <v>1</v>
      </c>
      <c r="I14" s="179">
        <v>1</v>
      </c>
      <c r="J14" s="122">
        <v>219600</v>
      </c>
      <c r="K14" s="122"/>
      <c r="L14" s="124">
        <v>39673</v>
      </c>
      <c r="M14" s="123" t="s">
        <v>890</v>
      </c>
      <c r="N14" s="109"/>
      <c r="O14" s="92"/>
      <c r="P14" s="109"/>
      <c r="Q14" s="109"/>
    </row>
    <row r="15" spans="1:17" s="111" customFormat="1" ht="75" x14ac:dyDescent="0.3">
      <c r="A15" s="238">
        <v>8</v>
      </c>
      <c r="B15" s="121" t="s">
        <v>902</v>
      </c>
      <c r="C15" s="116" t="s">
        <v>699</v>
      </c>
      <c r="D15" s="116" t="s">
        <v>89</v>
      </c>
      <c r="E15" s="116" t="s">
        <v>686</v>
      </c>
      <c r="F15" s="116" t="s">
        <v>996</v>
      </c>
      <c r="G15" s="120"/>
      <c r="H15" s="179">
        <v>1</v>
      </c>
      <c r="I15" s="120"/>
      <c r="J15" s="122">
        <v>10000</v>
      </c>
      <c r="K15" s="122"/>
      <c r="L15" s="124">
        <v>39673</v>
      </c>
      <c r="M15" s="123" t="s">
        <v>890</v>
      </c>
      <c r="N15" s="109"/>
      <c r="O15" s="109"/>
      <c r="P15" s="109"/>
      <c r="Q15" s="109"/>
    </row>
    <row r="16" spans="1:17" s="111" customFormat="1" ht="75" x14ac:dyDescent="0.3">
      <c r="A16" s="238">
        <v>9</v>
      </c>
      <c r="B16" s="121" t="s">
        <v>903</v>
      </c>
      <c r="C16" s="108" t="s">
        <v>700</v>
      </c>
      <c r="D16" s="108" t="s">
        <v>106</v>
      </c>
      <c r="E16" s="108" t="s">
        <v>686</v>
      </c>
      <c r="F16" s="116" t="s">
        <v>996</v>
      </c>
      <c r="G16" s="109"/>
      <c r="H16" s="179">
        <v>1</v>
      </c>
      <c r="I16" s="109"/>
      <c r="J16" s="122">
        <v>8250</v>
      </c>
      <c r="K16" s="110"/>
      <c r="L16" s="124">
        <v>39673</v>
      </c>
      <c r="M16" s="123" t="s">
        <v>890</v>
      </c>
      <c r="N16" s="109"/>
      <c r="O16" s="109"/>
      <c r="P16" s="109"/>
      <c r="Q16" s="109"/>
    </row>
    <row r="17" spans="1:17" s="111" customFormat="1" ht="75" x14ac:dyDescent="0.3">
      <c r="A17" s="238">
        <v>10</v>
      </c>
      <c r="B17" s="121" t="s">
        <v>904</v>
      </c>
      <c r="C17" s="108" t="s">
        <v>701</v>
      </c>
      <c r="D17" s="108" t="s">
        <v>702</v>
      </c>
      <c r="E17" s="108" t="s">
        <v>686</v>
      </c>
      <c r="F17" s="116" t="s">
        <v>996</v>
      </c>
      <c r="G17" s="109"/>
      <c r="H17" s="179">
        <v>1</v>
      </c>
      <c r="I17" s="109"/>
      <c r="J17" s="122">
        <v>2250</v>
      </c>
      <c r="K17" s="110"/>
      <c r="L17" s="124">
        <v>39673</v>
      </c>
      <c r="M17" s="123" t="s">
        <v>890</v>
      </c>
      <c r="N17" s="109"/>
      <c r="O17" s="109"/>
      <c r="P17" s="109"/>
      <c r="Q17" s="109"/>
    </row>
    <row r="18" spans="1:17" s="111" customFormat="1" ht="75" x14ac:dyDescent="0.3">
      <c r="A18" s="238">
        <v>11</v>
      </c>
      <c r="B18" s="121" t="s">
        <v>905</v>
      </c>
      <c r="C18" s="108" t="s">
        <v>703</v>
      </c>
      <c r="D18" s="108" t="s">
        <v>704</v>
      </c>
      <c r="E18" s="108" t="s">
        <v>686</v>
      </c>
      <c r="F18" s="116" t="s">
        <v>996</v>
      </c>
      <c r="G18" s="109"/>
      <c r="H18" s="179">
        <v>1</v>
      </c>
      <c r="I18" s="109"/>
      <c r="J18" s="122">
        <v>20000</v>
      </c>
      <c r="K18" s="110"/>
      <c r="L18" s="124">
        <v>39673</v>
      </c>
      <c r="M18" s="123" t="s">
        <v>890</v>
      </c>
      <c r="N18" s="109"/>
      <c r="O18" s="109"/>
      <c r="P18" s="109"/>
      <c r="Q18" s="109"/>
    </row>
    <row r="19" spans="1:17" s="111" customFormat="1" ht="75" x14ac:dyDescent="0.3">
      <c r="A19" s="238">
        <v>12</v>
      </c>
      <c r="B19" s="121" t="s">
        <v>906</v>
      </c>
      <c r="C19" s="108" t="s">
        <v>705</v>
      </c>
      <c r="D19" s="108" t="s">
        <v>706</v>
      </c>
      <c r="E19" s="108" t="s">
        <v>686</v>
      </c>
      <c r="F19" s="116" t="s">
        <v>996</v>
      </c>
      <c r="G19" s="109"/>
      <c r="H19" s="179">
        <v>1</v>
      </c>
      <c r="I19" s="109"/>
      <c r="J19" s="122">
        <v>9000</v>
      </c>
      <c r="K19" s="110"/>
      <c r="L19" s="124">
        <v>39673</v>
      </c>
      <c r="M19" s="123" t="s">
        <v>890</v>
      </c>
      <c r="N19" s="109"/>
      <c r="O19" s="109"/>
      <c r="P19" s="109"/>
      <c r="Q19" s="109"/>
    </row>
    <row r="20" spans="1:17" s="111" customFormat="1" ht="75" x14ac:dyDescent="0.3">
      <c r="A20" s="238">
        <v>13</v>
      </c>
      <c r="B20" s="121" t="s">
        <v>907</v>
      </c>
      <c r="C20" s="108" t="s">
        <v>707</v>
      </c>
      <c r="D20" s="108" t="s">
        <v>116</v>
      </c>
      <c r="E20" s="108" t="s">
        <v>686</v>
      </c>
      <c r="F20" s="116" t="s">
        <v>996</v>
      </c>
      <c r="G20" s="109"/>
      <c r="H20" s="179">
        <v>1</v>
      </c>
      <c r="I20" s="109"/>
      <c r="J20" s="122">
        <v>4750</v>
      </c>
      <c r="K20" s="110"/>
      <c r="L20" s="124">
        <v>39673</v>
      </c>
      <c r="M20" s="123" t="s">
        <v>890</v>
      </c>
      <c r="N20" s="109"/>
      <c r="O20" s="109"/>
      <c r="P20" s="109"/>
      <c r="Q20" s="109"/>
    </row>
    <row r="21" spans="1:17" s="111" customFormat="1" ht="75" x14ac:dyDescent="0.3">
      <c r="A21" s="238">
        <v>14</v>
      </c>
      <c r="B21" s="121" t="s">
        <v>908</v>
      </c>
      <c r="C21" s="108" t="s">
        <v>708</v>
      </c>
      <c r="D21" s="108" t="s">
        <v>709</v>
      </c>
      <c r="E21" s="108" t="s">
        <v>686</v>
      </c>
      <c r="F21" s="116" t="s">
        <v>996</v>
      </c>
      <c r="G21" s="109"/>
      <c r="H21" s="179">
        <v>1</v>
      </c>
      <c r="I21" s="109"/>
      <c r="J21" s="122">
        <v>2000</v>
      </c>
      <c r="K21" s="110"/>
      <c r="L21" s="124">
        <v>39673</v>
      </c>
      <c r="M21" s="123" t="s">
        <v>890</v>
      </c>
      <c r="N21" s="109"/>
      <c r="O21" s="109"/>
      <c r="P21" s="109"/>
      <c r="Q21" s="109"/>
    </row>
    <row r="22" spans="1:17" s="111" customFormat="1" ht="75" x14ac:dyDescent="0.3">
      <c r="A22" s="238">
        <v>15</v>
      </c>
      <c r="B22" s="121" t="s">
        <v>909</v>
      </c>
      <c r="C22" s="108" t="s">
        <v>710</v>
      </c>
      <c r="D22" s="108" t="s">
        <v>711</v>
      </c>
      <c r="E22" s="108" t="s">
        <v>686</v>
      </c>
      <c r="F22" s="116" t="s">
        <v>996</v>
      </c>
      <c r="G22" s="109"/>
      <c r="H22" s="179">
        <v>1</v>
      </c>
      <c r="I22" s="109"/>
      <c r="J22" s="122">
        <v>8000</v>
      </c>
      <c r="K22" s="110"/>
      <c r="L22" s="124">
        <v>39673</v>
      </c>
      <c r="M22" s="123" t="s">
        <v>890</v>
      </c>
      <c r="N22" s="109"/>
      <c r="O22" s="109"/>
      <c r="P22" s="109"/>
      <c r="Q22" s="109"/>
    </row>
    <row r="23" spans="1:17" s="111" customFormat="1" ht="75" x14ac:dyDescent="0.3">
      <c r="A23" s="238">
        <v>16</v>
      </c>
      <c r="B23" s="121" t="s">
        <v>910</v>
      </c>
      <c r="C23" s="108" t="s">
        <v>700</v>
      </c>
      <c r="D23" s="108" t="s">
        <v>712</v>
      </c>
      <c r="E23" s="108" t="s">
        <v>686</v>
      </c>
      <c r="F23" s="116" t="s">
        <v>996</v>
      </c>
      <c r="G23" s="109"/>
      <c r="H23" s="179">
        <v>1</v>
      </c>
      <c r="I23" s="109"/>
      <c r="J23" s="122">
        <v>8250</v>
      </c>
      <c r="K23" s="110"/>
      <c r="L23" s="124">
        <v>39673</v>
      </c>
      <c r="M23" s="123" t="s">
        <v>890</v>
      </c>
      <c r="N23" s="109"/>
      <c r="O23" s="109"/>
      <c r="P23" s="109"/>
      <c r="Q23" s="109"/>
    </row>
    <row r="24" spans="1:17" s="111" customFormat="1" ht="75" x14ac:dyDescent="0.3">
      <c r="A24" s="238">
        <v>17</v>
      </c>
      <c r="B24" s="121" t="s">
        <v>911</v>
      </c>
      <c r="C24" s="108" t="s">
        <v>713</v>
      </c>
      <c r="D24" s="108" t="s">
        <v>714</v>
      </c>
      <c r="E24" s="108" t="s">
        <v>686</v>
      </c>
      <c r="F24" s="116" t="s">
        <v>996</v>
      </c>
      <c r="G24" s="109"/>
      <c r="H24" s="179">
        <v>1</v>
      </c>
      <c r="I24" s="109"/>
      <c r="J24" s="122">
        <v>19250</v>
      </c>
      <c r="K24" s="110"/>
      <c r="L24" s="124">
        <v>39673</v>
      </c>
      <c r="M24" s="123" t="s">
        <v>890</v>
      </c>
      <c r="N24" s="109"/>
      <c r="O24" s="109"/>
      <c r="P24" s="109"/>
      <c r="Q24" s="109"/>
    </row>
    <row r="25" spans="1:17" s="111" customFormat="1" ht="75" x14ac:dyDescent="0.3">
      <c r="A25" s="238">
        <v>18</v>
      </c>
      <c r="B25" s="121" t="s">
        <v>912</v>
      </c>
      <c r="C25" s="108" t="s">
        <v>715</v>
      </c>
      <c r="D25" s="108" t="s">
        <v>716</v>
      </c>
      <c r="E25" s="108" t="s">
        <v>686</v>
      </c>
      <c r="F25" s="116" t="s">
        <v>996</v>
      </c>
      <c r="G25" s="109"/>
      <c r="H25" s="179">
        <v>1</v>
      </c>
      <c r="I25" s="109"/>
      <c r="J25" s="122">
        <v>19250</v>
      </c>
      <c r="K25" s="110"/>
      <c r="L25" s="124">
        <v>39673</v>
      </c>
      <c r="M25" s="123" t="s">
        <v>890</v>
      </c>
      <c r="N25" s="109"/>
      <c r="O25" s="109"/>
      <c r="P25" s="109"/>
      <c r="Q25" s="109"/>
    </row>
    <row r="26" spans="1:17" s="111" customFormat="1" ht="75" x14ac:dyDescent="0.3">
      <c r="A26" s="238">
        <v>19</v>
      </c>
      <c r="B26" s="121" t="s">
        <v>913</v>
      </c>
      <c r="C26" s="108" t="s">
        <v>717</v>
      </c>
      <c r="D26" s="108" t="s">
        <v>718</v>
      </c>
      <c r="E26" s="108" t="s">
        <v>686</v>
      </c>
      <c r="F26" s="116" t="s">
        <v>996</v>
      </c>
      <c r="G26" s="109"/>
      <c r="H26" s="179">
        <v>1</v>
      </c>
      <c r="I26" s="109"/>
      <c r="J26" s="122">
        <v>6000</v>
      </c>
      <c r="K26" s="110"/>
      <c r="L26" s="124">
        <v>39673</v>
      </c>
      <c r="M26" s="123" t="s">
        <v>890</v>
      </c>
      <c r="N26" s="109"/>
      <c r="O26" s="109"/>
      <c r="P26" s="109"/>
      <c r="Q26" s="109"/>
    </row>
    <row r="27" spans="1:17" s="111" customFormat="1" ht="75" x14ac:dyDescent="0.3">
      <c r="A27" s="238">
        <v>20</v>
      </c>
      <c r="B27" s="121" t="s">
        <v>914</v>
      </c>
      <c r="C27" s="108" t="s">
        <v>719</v>
      </c>
      <c r="D27" s="108" t="s">
        <v>720</v>
      </c>
      <c r="E27" s="108" t="s">
        <v>686</v>
      </c>
      <c r="F27" s="116" t="s">
        <v>996</v>
      </c>
      <c r="G27" s="109"/>
      <c r="H27" s="179">
        <v>1</v>
      </c>
      <c r="I27" s="109"/>
      <c r="J27" s="122">
        <v>1250</v>
      </c>
      <c r="K27" s="110"/>
      <c r="L27" s="124">
        <v>39673</v>
      </c>
      <c r="M27" s="123" t="s">
        <v>890</v>
      </c>
      <c r="N27" s="109"/>
      <c r="O27" s="109"/>
      <c r="P27" s="109"/>
      <c r="Q27" s="109"/>
    </row>
    <row r="28" spans="1:17" s="111" customFormat="1" ht="75" x14ac:dyDescent="0.3">
      <c r="A28" s="238">
        <v>21</v>
      </c>
      <c r="B28" s="121" t="s">
        <v>915</v>
      </c>
      <c r="C28" s="108" t="s">
        <v>721</v>
      </c>
      <c r="D28" s="108" t="s">
        <v>722</v>
      </c>
      <c r="E28" s="108" t="s">
        <v>686</v>
      </c>
      <c r="F28" s="116" t="s">
        <v>996</v>
      </c>
      <c r="G28" s="109"/>
      <c r="H28" s="179">
        <v>1</v>
      </c>
      <c r="I28" s="109"/>
      <c r="J28" s="122">
        <v>11000</v>
      </c>
      <c r="K28" s="110"/>
      <c r="L28" s="124">
        <v>39673</v>
      </c>
      <c r="M28" s="123" t="s">
        <v>890</v>
      </c>
      <c r="N28" s="109"/>
      <c r="O28" s="109"/>
      <c r="P28" s="109"/>
      <c r="Q28" s="109"/>
    </row>
    <row r="29" spans="1:17" s="111" customFormat="1" ht="75" x14ac:dyDescent="0.3">
      <c r="A29" s="238">
        <v>22</v>
      </c>
      <c r="B29" s="121" t="s">
        <v>916</v>
      </c>
      <c r="C29" s="108" t="s">
        <v>723</v>
      </c>
      <c r="D29" s="108" t="s">
        <v>724</v>
      </c>
      <c r="E29" s="108" t="s">
        <v>686</v>
      </c>
      <c r="F29" s="116" t="s">
        <v>996</v>
      </c>
      <c r="G29" s="109"/>
      <c r="H29" s="179">
        <v>1</v>
      </c>
      <c r="I29" s="109"/>
      <c r="J29" s="122">
        <v>7000</v>
      </c>
      <c r="K29" s="110"/>
      <c r="L29" s="124">
        <v>39673</v>
      </c>
      <c r="M29" s="123" t="s">
        <v>890</v>
      </c>
      <c r="N29" s="109"/>
      <c r="O29" s="109"/>
      <c r="P29" s="109"/>
      <c r="Q29" s="109"/>
    </row>
    <row r="30" spans="1:17" s="111" customFormat="1" ht="75" x14ac:dyDescent="0.3">
      <c r="A30" s="238">
        <v>23</v>
      </c>
      <c r="B30" s="121" t="s">
        <v>265</v>
      </c>
      <c r="C30" s="108" t="s">
        <v>725</v>
      </c>
      <c r="D30" s="108" t="s">
        <v>726</v>
      </c>
      <c r="E30" s="108" t="s">
        <v>686</v>
      </c>
      <c r="F30" s="116" t="s">
        <v>996</v>
      </c>
      <c r="G30" s="109"/>
      <c r="H30" s="179">
        <v>1</v>
      </c>
      <c r="I30" s="109"/>
      <c r="J30" s="122">
        <v>5250</v>
      </c>
      <c r="K30" s="110"/>
      <c r="L30" s="124">
        <v>39673</v>
      </c>
      <c r="M30" s="123" t="s">
        <v>890</v>
      </c>
      <c r="N30" s="109"/>
      <c r="O30" s="109"/>
      <c r="P30" s="109"/>
      <c r="Q30" s="109"/>
    </row>
    <row r="31" spans="1:17" s="111" customFormat="1" ht="75" x14ac:dyDescent="0.3">
      <c r="A31" s="238">
        <v>24</v>
      </c>
      <c r="B31" s="121" t="s">
        <v>266</v>
      </c>
      <c r="C31" s="108" t="s">
        <v>727</v>
      </c>
      <c r="D31" s="108" t="s">
        <v>728</v>
      </c>
      <c r="E31" s="108" t="s">
        <v>686</v>
      </c>
      <c r="F31" s="116" t="s">
        <v>996</v>
      </c>
      <c r="G31" s="109"/>
      <c r="H31" s="179">
        <v>1</v>
      </c>
      <c r="I31" s="109"/>
      <c r="J31" s="122">
        <v>5500</v>
      </c>
      <c r="K31" s="110"/>
      <c r="L31" s="124">
        <v>39673</v>
      </c>
      <c r="M31" s="123" t="s">
        <v>890</v>
      </c>
      <c r="N31" s="109"/>
      <c r="O31" s="109"/>
      <c r="P31" s="109"/>
      <c r="Q31" s="109"/>
    </row>
    <row r="32" spans="1:17" s="111" customFormat="1" ht="75" x14ac:dyDescent="0.3">
      <c r="A32" s="238">
        <v>25</v>
      </c>
      <c r="B32" s="121" t="s">
        <v>917</v>
      </c>
      <c r="C32" s="108" t="s">
        <v>700</v>
      </c>
      <c r="D32" s="108" t="s">
        <v>729</v>
      </c>
      <c r="E32" s="108" t="s">
        <v>686</v>
      </c>
      <c r="F32" s="116" t="s">
        <v>996</v>
      </c>
      <c r="G32" s="109"/>
      <c r="H32" s="179">
        <v>1</v>
      </c>
      <c r="I32" s="109"/>
      <c r="J32" s="122">
        <v>8250</v>
      </c>
      <c r="K32" s="110"/>
      <c r="L32" s="124">
        <v>39673</v>
      </c>
      <c r="M32" s="123" t="s">
        <v>890</v>
      </c>
      <c r="N32" s="109"/>
      <c r="O32" s="109"/>
      <c r="P32" s="109"/>
      <c r="Q32" s="109"/>
    </row>
    <row r="33" spans="1:17" s="111" customFormat="1" ht="75" x14ac:dyDescent="0.3">
      <c r="A33" s="238">
        <v>26</v>
      </c>
      <c r="B33" s="121" t="s">
        <v>918</v>
      </c>
      <c r="C33" s="108" t="s">
        <v>730</v>
      </c>
      <c r="D33" s="108" t="s">
        <v>731</v>
      </c>
      <c r="E33" s="108" t="s">
        <v>686</v>
      </c>
      <c r="F33" s="116" t="s">
        <v>996</v>
      </c>
      <c r="G33" s="109"/>
      <c r="H33" s="179">
        <v>1</v>
      </c>
      <c r="I33" s="109"/>
      <c r="J33" s="122">
        <v>8500</v>
      </c>
      <c r="K33" s="110"/>
      <c r="L33" s="124">
        <v>39673</v>
      </c>
      <c r="M33" s="123" t="s">
        <v>890</v>
      </c>
      <c r="N33" s="109"/>
      <c r="O33" s="109"/>
      <c r="P33" s="109"/>
      <c r="Q33" s="109"/>
    </row>
    <row r="34" spans="1:17" s="111" customFormat="1" ht="75" x14ac:dyDescent="0.3">
      <c r="A34" s="238">
        <v>27</v>
      </c>
      <c r="B34" s="121" t="s">
        <v>267</v>
      </c>
      <c r="C34" s="108" t="s">
        <v>723</v>
      </c>
      <c r="D34" s="108" t="s">
        <v>732</v>
      </c>
      <c r="E34" s="108" t="s">
        <v>686</v>
      </c>
      <c r="F34" s="116" t="s">
        <v>996</v>
      </c>
      <c r="G34" s="109"/>
      <c r="H34" s="179">
        <v>1</v>
      </c>
      <c r="I34" s="109"/>
      <c r="J34" s="122">
        <v>7000</v>
      </c>
      <c r="K34" s="110"/>
      <c r="L34" s="124">
        <v>39673</v>
      </c>
      <c r="M34" s="123" t="s">
        <v>890</v>
      </c>
      <c r="N34" s="109"/>
      <c r="O34" s="109"/>
      <c r="P34" s="109"/>
      <c r="Q34" s="109"/>
    </row>
    <row r="35" spans="1:17" s="111" customFormat="1" ht="75" x14ac:dyDescent="0.3">
      <c r="A35" s="238">
        <v>28</v>
      </c>
      <c r="B35" s="121" t="s">
        <v>919</v>
      </c>
      <c r="C35" s="108" t="s">
        <v>733</v>
      </c>
      <c r="D35" s="108" t="s">
        <v>734</v>
      </c>
      <c r="E35" s="108" t="s">
        <v>686</v>
      </c>
      <c r="F35" s="116" t="s">
        <v>996</v>
      </c>
      <c r="G35" s="109"/>
      <c r="H35" s="179">
        <v>1</v>
      </c>
      <c r="I35" s="109"/>
      <c r="J35" s="122">
        <v>1750</v>
      </c>
      <c r="K35" s="110"/>
      <c r="L35" s="124">
        <v>39673</v>
      </c>
      <c r="M35" s="123" t="s">
        <v>890</v>
      </c>
      <c r="N35" s="109"/>
      <c r="O35" s="109"/>
      <c r="P35" s="109"/>
      <c r="Q35" s="109"/>
    </row>
    <row r="36" spans="1:17" s="111" customFormat="1" ht="75" x14ac:dyDescent="0.3">
      <c r="A36" s="238">
        <v>29</v>
      </c>
      <c r="B36" s="121" t="s">
        <v>920</v>
      </c>
      <c r="C36" s="108" t="s">
        <v>735</v>
      </c>
      <c r="D36" s="108" t="s">
        <v>736</v>
      </c>
      <c r="E36" s="108" t="s">
        <v>686</v>
      </c>
      <c r="F36" s="116" t="s">
        <v>996</v>
      </c>
      <c r="G36" s="109"/>
      <c r="H36" s="179">
        <v>1</v>
      </c>
      <c r="I36" s="109"/>
      <c r="J36" s="122">
        <v>2750</v>
      </c>
      <c r="K36" s="109"/>
      <c r="L36" s="124">
        <v>39673</v>
      </c>
      <c r="M36" s="123" t="s">
        <v>890</v>
      </c>
      <c r="N36" s="109"/>
      <c r="O36" s="109"/>
      <c r="P36" s="109"/>
      <c r="Q36" s="109"/>
    </row>
    <row r="37" spans="1:17" s="111" customFormat="1" ht="75" x14ac:dyDescent="0.3">
      <c r="A37" s="238">
        <v>30</v>
      </c>
      <c r="B37" s="121" t="s">
        <v>921</v>
      </c>
      <c r="C37" s="108" t="s">
        <v>733</v>
      </c>
      <c r="D37" s="108" t="s">
        <v>737</v>
      </c>
      <c r="E37" s="108" t="s">
        <v>686</v>
      </c>
      <c r="F37" s="116" t="s">
        <v>996</v>
      </c>
      <c r="G37" s="109"/>
      <c r="H37" s="179">
        <v>1</v>
      </c>
      <c r="I37" s="109"/>
      <c r="J37" s="122">
        <v>1750</v>
      </c>
      <c r="K37" s="109"/>
      <c r="L37" s="124">
        <v>39673</v>
      </c>
      <c r="M37" s="123" t="s">
        <v>890</v>
      </c>
      <c r="N37" s="109"/>
      <c r="O37" s="109"/>
      <c r="P37" s="109"/>
      <c r="Q37" s="109"/>
    </row>
    <row r="38" spans="1:17" s="111" customFormat="1" ht="75" x14ac:dyDescent="0.3">
      <c r="A38" s="238">
        <v>31</v>
      </c>
      <c r="B38" s="121" t="s">
        <v>922</v>
      </c>
      <c r="C38" s="108" t="s">
        <v>738</v>
      </c>
      <c r="D38" s="108" t="s">
        <v>739</v>
      </c>
      <c r="E38" s="108" t="s">
        <v>686</v>
      </c>
      <c r="F38" s="116" t="s">
        <v>996</v>
      </c>
      <c r="G38" s="109"/>
      <c r="H38" s="179">
        <v>1</v>
      </c>
      <c r="I38" s="109"/>
      <c r="J38" s="122">
        <v>6500</v>
      </c>
      <c r="K38" s="109"/>
      <c r="L38" s="124">
        <v>39673</v>
      </c>
      <c r="M38" s="123" t="s">
        <v>890</v>
      </c>
      <c r="N38" s="109"/>
      <c r="O38" s="109"/>
      <c r="P38" s="109"/>
      <c r="Q38" s="109"/>
    </row>
    <row r="39" spans="1:17" s="111" customFormat="1" ht="75" x14ac:dyDescent="0.3">
      <c r="A39" s="238">
        <v>32</v>
      </c>
      <c r="B39" s="121" t="s">
        <v>268</v>
      </c>
      <c r="C39" s="108" t="s">
        <v>740</v>
      </c>
      <c r="D39" s="108" t="s">
        <v>741</v>
      </c>
      <c r="E39" s="108" t="s">
        <v>686</v>
      </c>
      <c r="F39" s="116" t="s">
        <v>996</v>
      </c>
      <c r="G39" s="109"/>
      <c r="H39" s="179">
        <v>1</v>
      </c>
      <c r="I39" s="109"/>
      <c r="J39" s="122">
        <v>5000</v>
      </c>
      <c r="K39" s="109"/>
      <c r="L39" s="124">
        <v>39673</v>
      </c>
      <c r="M39" s="123" t="s">
        <v>890</v>
      </c>
      <c r="N39" s="109"/>
      <c r="O39" s="109"/>
      <c r="P39" s="109"/>
      <c r="Q39" s="109"/>
    </row>
    <row r="40" spans="1:17" s="111" customFormat="1" ht="75" x14ac:dyDescent="0.3">
      <c r="A40" s="238">
        <v>33</v>
      </c>
      <c r="B40" s="121" t="s">
        <v>269</v>
      </c>
      <c r="C40" s="108" t="s">
        <v>742</v>
      </c>
      <c r="D40" s="108" t="s">
        <v>743</v>
      </c>
      <c r="E40" s="108" t="s">
        <v>686</v>
      </c>
      <c r="F40" s="116" t="s">
        <v>996</v>
      </c>
      <c r="G40" s="109"/>
      <c r="H40" s="179">
        <v>1</v>
      </c>
      <c r="I40" s="109"/>
      <c r="J40" s="122">
        <v>1400</v>
      </c>
      <c r="K40" s="110"/>
      <c r="L40" s="124">
        <v>39673</v>
      </c>
      <c r="M40" s="123" t="s">
        <v>890</v>
      </c>
      <c r="N40" s="109"/>
      <c r="O40" s="109"/>
      <c r="P40" s="109"/>
      <c r="Q40" s="109"/>
    </row>
    <row r="41" spans="1:17" s="111" customFormat="1" ht="75" x14ac:dyDescent="0.3">
      <c r="A41" s="238">
        <v>34</v>
      </c>
      <c r="B41" s="121" t="s">
        <v>270</v>
      </c>
      <c r="C41" s="108" t="s">
        <v>744</v>
      </c>
      <c r="D41" s="108" t="s">
        <v>745</v>
      </c>
      <c r="E41" s="108" t="s">
        <v>686</v>
      </c>
      <c r="F41" s="116" t="s">
        <v>996</v>
      </c>
      <c r="G41" s="109"/>
      <c r="H41" s="179">
        <v>1</v>
      </c>
      <c r="I41" s="109"/>
      <c r="J41" s="122">
        <v>1750</v>
      </c>
      <c r="K41" s="110"/>
      <c r="L41" s="124">
        <v>39673</v>
      </c>
      <c r="M41" s="123" t="s">
        <v>890</v>
      </c>
      <c r="N41" s="109"/>
      <c r="O41" s="109"/>
      <c r="P41" s="109"/>
      <c r="Q41" s="109"/>
    </row>
    <row r="42" spans="1:17" s="111" customFormat="1" ht="75" x14ac:dyDescent="0.3">
      <c r="A42" s="238">
        <v>35</v>
      </c>
      <c r="B42" s="121" t="s">
        <v>271</v>
      </c>
      <c r="C42" s="108" t="s">
        <v>746</v>
      </c>
      <c r="D42" s="108" t="s">
        <v>747</v>
      </c>
      <c r="E42" s="108" t="s">
        <v>686</v>
      </c>
      <c r="F42" s="116" t="s">
        <v>996</v>
      </c>
      <c r="G42" s="109"/>
      <c r="H42" s="179">
        <v>1</v>
      </c>
      <c r="I42" s="109"/>
      <c r="J42" s="122">
        <v>3500</v>
      </c>
      <c r="K42" s="110"/>
      <c r="L42" s="124">
        <v>39673</v>
      </c>
      <c r="M42" s="123" t="s">
        <v>890</v>
      </c>
      <c r="N42" s="109"/>
      <c r="O42" s="109"/>
      <c r="P42" s="109"/>
      <c r="Q42" s="109"/>
    </row>
    <row r="43" spans="1:17" s="111" customFormat="1" ht="75" x14ac:dyDescent="0.3">
      <c r="A43" s="238">
        <v>36</v>
      </c>
      <c r="B43" s="121" t="s">
        <v>272</v>
      </c>
      <c r="C43" s="108" t="s">
        <v>748</v>
      </c>
      <c r="D43" s="108" t="s">
        <v>749</v>
      </c>
      <c r="E43" s="108" t="s">
        <v>686</v>
      </c>
      <c r="F43" s="116" t="s">
        <v>996</v>
      </c>
      <c r="G43" s="109"/>
      <c r="H43" s="179">
        <v>1</v>
      </c>
      <c r="I43" s="109"/>
      <c r="J43" s="122">
        <v>4000</v>
      </c>
      <c r="K43" s="110"/>
      <c r="L43" s="124">
        <v>39673</v>
      </c>
      <c r="M43" s="123" t="s">
        <v>890</v>
      </c>
      <c r="N43" s="109"/>
      <c r="O43" s="109"/>
      <c r="P43" s="109"/>
      <c r="Q43" s="109"/>
    </row>
    <row r="44" spans="1:17" s="111" customFormat="1" ht="75" x14ac:dyDescent="0.3">
      <c r="A44" s="238">
        <v>37</v>
      </c>
      <c r="B44" s="121" t="s">
        <v>923</v>
      </c>
      <c r="C44" s="108" t="s">
        <v>750</v>
      </c>
      <c r="D44" s="108" t="s">
        <v>751</v>
      </c>
      <c r="E44" s="108" t="s">
        <v>686</v>
      </c>
      <c r="F44" s="116" t="s">
        <v>996</v>
      </c>
      <c r="G44" s="109"/>
      <c r="H44" s="179">
        <v>1</v>
      </c>
      <c r="I44" s="109"/>
      <c r="J44" s="122">
        <v>11250</v>
      </c>
      <c r="K44" s="110"/>
      <c r="L44" s="124">
        <v>39673</v>
      </c>
      <c r="M44" s="123" t="s">
        <v>890</v>
      </c>
      <c r="N44" s="109"/>
      <c r="O44" s="109"/>
      <c r="P44" s="109"/>
      <c r="Q44" s="109"/>
    </row>
    <row r="45" spans="1:17" s="111" customFormat="1" ht="75" x14ac:dyDescent="0.3">
      <c r="A45" s="238">
        <v>38</v>
      </c>
      <c r="B45" s="121" t="s">
        <v>273</v>
      </c>
      <c r="C45" s="108" t="s">
        <v>752</v>
      </c>
      <c r="D45" s="108" t="s">
        <v>753</v>
      </c>
      <c r="E45" s="108" t="s">
        <v>686</v>
      </c>
      <c r="F45" s="116" t="s">
        <v>996</v>
      </c>
      <c r="G45" s="109"/>
      <c r="H45" s="179">
        <v>1</v>
      </c>
      <c r="I45" s="109"/>
      <c r="J45" s="122">
        <v>3500</v>
      </c>
      <c r="K45" s="110"/>
      <c r="L45" s="124">
        <v>39673</v>
      </c>
      <c r="M45" s="123" t="s">
        <v>890</v>
      </c>
      <c r="N45" s="109"/>
      <c r="O45" s="109"/>
      <c r="P45" s="109"/>
      <c r="Q45" s="109"/>
    </row>
    <row r="46" spans="1:17" s="111" customFormat="1" ht="75" x14ac:dyDescent="0.3">
      <c r="A46" s="238">
        <v>39</v>
      </c>
      <c r="B46" s="121" t="s">
        <v>274</v>
      </c>
      <c r="C46" s="108" t="s">
        <v>754</v>
      </c>
      <c r="D46" s="108" t="s">
        <v>755</v>
      </c>
      <c r="E46" s="108" t="s">
        <v>686</v>
      </c>
      <c r="F46" s="116" t="s">
        <v>996</v>
      </c>
      <c r="G46" s="109"/>
      <c r="H46" s="179">
        <v>1</v>
      </c>
      <c r="I46" s="109"/>
      <c r="J46" s="122">
        <v>9000</v>
      </c>
      <c r="K46" s="110"/>
      <c r="L46" s="124">
        <v>39673</v>
      </c>
      <c r="M46" s="123" t="s">
        <v>890</v>
      </c>
      <c r="N46" s="109"/>
      <c r="O46" s="109"/>
      <c r="P46" s="109"/>
      <c r="Q46" s="109"/>
    </row>
    <row r="47" spans="1:17" s="111" customFormat="1" ht="75" x14ac:dyDescent="0.3">
      <c r="A47" s="238">
        <v>40</v>
      </c>
      <c r="B47" s="121" t="s">
        <v>275</v>
      </c>
      <c r="C47" s="108" t="s">
        <v>756</v>
      </c>
      <c r="D47" s="108" t="s">
        <v>757</v>
      </c>
      <c r="E47" s="108" t="s">
        <v>686</v>
      </c>
      <c r="F47" s="116" t="s">
        <v>996</v>
      </c>
      <c r="G47" s="109"/>
      <c r="H47" s="179">
        <v>1</v>
      </c>
      <c r="I47" s="109"/>
      <c r="J47" s="122">
        <v>10500</v>
      </c>
      <c r="K47" s="110"/>
      <c r="L47" s="124">
        <v>39673</v>
      </c>
      <c r="M47" s="123" t="s">
        <v>890</v>
      </c>
      <c r="N47" s="109"/>
      <c r="O47" s="109"/>
      <c r="P47" s="109"/>
      <c r="Q47" s="109"/>
    </row>
    <row r="48" spans="1:17" s="111" customFormat="1" ht="75" x14ac:dyDescent="0.3">
      <c r="A48" s="238">
        <v>41</v>
      </c>
      <c r="B48" s="121" t="s">
        <v>276</v>
      </c>
      <c r="C48" s="108" t="s">
        <v>738</v>
      </c>
      <c r="D48" s="108" t="s">
        <v>758</v>
      </c>
      <c r="E48" s="108" t="s">
        <v>686</v>
      </c>
      <c r="F48" s="116" t="s">
        <v>996</v>
      </c>
      <c r="G48" s="109"/>
      <c r="H48" s="179">
        <v>1</v>
      </c>
      <c r="I48" s="109"/>
      <c r="J48" s="122">
        <v>6500</v>
      </c>
      <c r="K48" s="110"/>
      <c r="L48" s="124">
        <v>39673</v>
      </c>
      <c r="M48" s="123" t="s">
        <v>890</v>
      </c>
      <c r="N48" s="109"/>
      <c r="O48" s="109"/>
      <c r="P48" s="109"/>
      <c r="Q48" s="109"/>
    </row>
    <row r="49" spans="1:17" s="111" customFormat="1" ht="75" x14ac:dyDescent="0.3">
      <c r="A49" s="238">
        <v>42</v>
      </c>
      <c r="B49" s="121" t="s">
        <v>277</v>
      </c>
      <c r="C49" s="108" t="s">
        <v>759</v>
      </c>
      <c r="D49" s="108" t="s">
        <v>760</v>
      </c>
      <c r="E49" s="108" t="s">
        <v>686</v>
      </c>
      <c r="F49" s="116" t="s">
        <v>996</v>
      </c>
      <c r="G49" s="109"/>
      <c r="H49" s="179">
        <v>1</v>
      </c>
      <c r="I49" s="109"/>
      <c r="J49" s="122">
        <v>3750</v>
      </c>
      <c r="K49" s="110"/>
      <c r="L49" s="124">
        <v>39673</v>
      </c>
      <c r="M49" s="123" t="s">
        <v>890</v>
      </c>
      <c r="N49" s="109"/>
      <c r="O49" s="109"/>
      <c r="P49" s="109"/>
      <c r="Q49" s="109"/>
    </row>
    <row r="50" spans="1:17" s="111" customFormat="1" ht="75" x14ac:dyDescent="0.3">
      <c r="A50" s="238">
        <v>43</v>
      </c>
      <c r="B50" s="121" t="s">
        <v>924</v>
      </c>
      <c r="C50" s="108" t="s">
        <v>761</v>
      </c>
      <c r="D50" s="108" t="s">
        <v>762</v>
      </c>
      <c r="E50" s="108" t="s">
        <v>686</v>
      </c>
      <c r="F50" s="116" t="s">
        <v>996</v>
      </c>
      <c r="G50" s="109"/>
      <c r="H50" s="179">
        <v>1</v>
      </c>
      <c r="I50" s="109"/>
      <c r="J50" s="122">
        <v>3250</v>
      </c>
      <c r="K50" s="110"/>
      <c r="L50" s="124">
        <v>39673</v>
      </c>
      <c r="M50" s="123" t="s">
        <v>890</v>
      </c>
      <c r="N50" s="109"/>
      <c r="O50" s="109"/>
      <c r="P50" s="109"/>
      <c r="Q50" s="109"/>
    </row>
    <row r="51" spans="1:17" s="111" customFormat="1" ht="56.25" x14ac:dyDescent="0.3">
      <c r="A51" s="238">
        <v>44</v>
      </c>
      <c r="B51" s="121" t="s">
        <v>925</v>
      </c>
      <c r="C51" s="108" t="s">
        <v>719</v>
      </c>
      <c r="D51" s="108" t="s">
        <v>763</v>
      </c>
      <c r="E51" s="108" t="s">
        <v>686</v>
      </c>
      <c r="F51" s="116" t="s">
        <v>996</v>
      </c>
      <c r="G51" s="109"/>
      <c r="H51" s="179">
        <v>1</v>
      </c>
      <c r="I51" s="109"/>
      <c r="J51" s="122">
        <v>1250</v>
      </c>
      <c r="K51" s="110"/>
      <c r="L51" s="124">
        <v>39673</v>
      </c>
      <c r="M51" s="123" t="s">
        <v>890</v>
      </c>
      <c r="N51" s="109"/>
      <c r="O51" s="109"/>
      <c r="P51" s="109"/>
      <c r="Q51" s="109"/>
    </row>
    <row r="52" spans="1:17" s="111" customFormat="1" ht="75" x14ac:dyDescent="0.3">
      <c r="A52" s="238">
        <v>45</v>
      </c>
      <c r="B52" s="121" t="s">
        <v>926</v>
      </c>
      <c r="C52" s="108" t="s">
        <v>764</v>
      </c>
      <c r="D52" s="108" t="s">
        <v>765</v>
      </c>
      <c r="E52" s="108" t="s">
        <v>686</v>
      </c>
      <c r="F52" s="116" t="s">
        <v>996</v>
      </c>
      <c r="G52" s="109"/>
      <c r="H52" s="179">
        <v>1</v>
      </c>
      <c r="I52" s="109"/>
      <c r="J52" s="122">
        <v>7500</v>
      </c>
      <c r="K52" s="110"/>
      <c r="L52" s="124">
        <v>39673</v>
      </c>
      <c r="M52" s="123" t="s">
        <v>890</v>
      </c>
      <c r="N52" s="109"/>
      <c r="O52" s="109"/>
      <c r="P52" s="109"/>
      <c r="Q52" s="109"/>
    </row>
    <row r="53" spans="1:17" s="111" customFormat="1" ht="75" x14ac:dyDescent="0.3">
      <c r="A53" s="238">
        <v>46</v>
      </c>
      <c r="B53" s="121" t="s">
        <v>927</v>
      </c>
      <c r="C53" s="108" t="s">
        <v>705</v>
      </c>
      <c r="D53" s="108" t="s">
        <v>766</v>
      </c>
      <c r="E53" s="108" t="s">
        <v>686</v>
      </c>
      <c r="F53" s="116" t="s">
        <v>996</v>
      </c>
      <c r="G53" s="109"/>
      <c r="H53" s="179">
        <v>1</v>
      </c>
      <c r="I53" s="109"/>
      <c r="J53" s="122">
        <v>9000</v>
      </c>
      <c r="K53" s="110"/>
      <c r="L53" s="124">
        <v>39673</v>
      </c>
      <c r="M53" s="123" t="s">
        <v>890</v>
      </c>
      <c r="N53" s="109"/>
      <c r="O53" s="109"/>
      <c r="P53" s="109"/>
      <c r="Q53" s="109"/>
    </row>
    <row r="54" spans="1:17" s="111" customFormat="1" ht="75" x14ac:dyDescent="0.3">
      <c r="A54" s="238">
        <v>47</v>
      </c>
      <c r="B54" s="121" t="s">
        <v>928</v>
      </c>
      <c r="C54" s="108" t="s">
        <v>767</v>
      </c>
      <c r="D54" s="108" t="s">
        <v>768</v>
      </c>
      <c r="E54" s="108" t="s">
        <v>686</v>
      </c>
      <c r="F54" s="116" t="s">
        <v>996</v>
      </c>
      <c r="G54" s="109"/>
      <c r="H54" s="179">
        <v>1</v>
      </c>
      <c r="I54" s="109"/>
      <c r="J54" s="122">
        <v>9750</v>
      </c>
      <c r="K54" s="110"/>
      <c r="L54" s="124">
        <v>39673</v>
      </c>
      <c r="M54" s="123" t="s">
        <v>890</v>
      </c>
      <c r="N54" s="109"/>
      <c r="O54" s="109"/>
      <c r="P54" s="109"/>
      <c r="Q54" s="109"/>
    </row>
    <row r="55" spans="1:17" s="111" customFormat="1" ht="75" x14ac:dyDescent="0.3">
      <c r="A55" s="238">
        <v>48</v>
      </c>
      <c r="B55" s="121" t="s">
        <v>278</v>
      </c>
      <c r="C55" s="108" t="s">
        <v>730</v>
      </c>
      <c r="D55" s="108" t="s">
        <v>769</v>
      </c>
      <c r="E55" s="108" t="s">
        <v>686</v>
      </c>
      <c r="F55" s="116" t="s">
        <v>996</v>
      </c>
      <c r="G55" s="109"/>
      <c r="H55" s="179">
        <v>1</v>
      </c>
      <c r="I55" s="109"/>
      <c r="J55" s="122">
        <v>8500</v>
      </c>
      <c r="K55" s="110"/>
      <c r="L55" s="124">
        <v>39673</v>
      </c>
      <c r="M55" s="123" t="s">
        <v>890</v>
      </c>
      <c r="N55" s="109"/>
      <c r="O55" s="109"/>
      <c r="P55" s="109"/>
      <c r="Q55" s="109"/>
    </row>
    <row r="56" spans="1:17" s="111" customFormat="1" ht="75" x14ac:dyDescent="0.3">
      <c r="A56" s="238">
        <v>49</v>
      </c>
      <c r="B56" s="121" t="s">
        <v>279</v>
      </c>
      <c r="C56" s="108" t="s">
        <v>727</v>
      </c>
      <c r="D56" s="108" t="s">
        <v>770</v>
      </c>
      <c r="E56" s="108" t="s">
        <v>686</v>
      </c>
      <c r="F56" s="116" t="s">
        <v>996</v>
      </c>
      <c r="G56" s="109"/>
      <c r="H56" s="179">
        <v>1</v>
      </c>
      <c r="I56" s="109"/>
      <c r="J56" s="122">
        <v>5500</v>
      </c>
      <c r="K56" s="110"/>
      <c r="L56" s="124">
        <v>39673</v>
      </c>
      <c r="M56" s="123" t="s">
        <v>890</v>
      </c>
      <c r="N56" s="109"/>
      <c r="O56" s="109"/>
      <c r="P56" s="109"/>
      <c r="Q56" s="109"/>
    </row>
    <row r="57" spans="1:17" s="111" customFormat="1" ht="75" x14ac:dyDescent="0.3">
      <c r="A57" s="238">
        <v>50</v>
      </c>
      <c r="B57" s="121" t="s">
        <v>929</v>
      </c>
      <c r="C57" s="108" t="s">
        <v>700</v>
      </c>
      <c r="D57" s="108" t="s">
        <v>771</v>
      </c>
      <c r="E57" s="108" t="s">
        <v>686</v>
      </c>
      <c r="F57" s="116" t="s">
        <v>996</v>
      </c>
      <c r="G57" s="109"/>
      <c r="H57" s="179">
        <v>1</v>
      </c>
      <c r="I57" s="109"/>
      <c r="J57" s="122">
        <v>8250</v>
      </c>
      <c r="K57" s="110"/>
      <c r="L57" s="124">
        <v>39673</v>
      </c>
      <c r="M57" s="123" t="s">
        <v>890</v>
      </c>
      <c r="N57" s="109"/>
      <c r="O57" s="109"/>
      <c r="P57" s="109"/>
      <c r="Q57" s="109"/>
    </row>
    <row r="58" spans="1:17" s="111" customFormat="1" ht="75" x14ac:dyDescent="0.3">
      <c r="A58" s="238">
        <v>51</v>
      </c>
      <c r="B58" s="121" t="s">
        <v>930</v>
      </c>
      <c r="C58" s="108" t="s">
        <v>772</v>
      </c>
      <c r="D58" s="108" t="s">
        <v>118</v>
      </c>
      <c r="E58" s="108" t="s">
        <v>686</v>
      </c>
      <c r="F58" s="116" t="s">
        <v>996</v>
      </c>
      <c r="G58" s="109"/>
      <c r="H58" s="179">
        <v>1</v>
      </c>
      <c r="I58" s="109"/>
      <c r="J58" s="122">
        <v>8500</v>
      </c>
      <c r="K58" s="110"/>
      <c r="L58" s="124">
        <v>39673</v>
      </c>
      <c r="M58" s="123" t="s">
        <v>890</v>
      </c>
      <c r="N58" s="109"/>
      <c r="O58" s="109"/>
      <c r="P58" s="109"/>
      <c r="Q58" s="109"/>
    </row>
    <row r="59" spans="1:17" s="111" customFormat="1" ht="75" x14ac:dyDescent="0.3">
      <c r="A59" s="238">
        <v>52</v>
      </c>
      <c r="B59" s="121" t="s">
        <v>931</v>
      </c>
      <c r="C59" s="108" t="s">
        <v>733</v>
      </c>
      <c r="D59" s="108" t="s">
        <v>773</v>
      </c>
      <c r="E59" s="108" t="s">
        <v>686</v>
      </c>
      <c r="F59" s="116" t="s">
        <v>996</v>
      </c>
      <c r="G59" s="109"/>
      <c r="H59" s="179">
        <v>1</v>
      </c>
      <c r="I59" s="109"/>
      <c r="J59" s="122">
        <v>1750</v>
      </c>
      <c r="K59" s="110"/>
      <c r="L59" s="124">
        <v>39673</v>
      </c>
      <c r="M59" s="123" t="s">
        <v>890</v>
      </c>
      <c r="N59" s="109"/>
      <c r="O59" s="109"/>
      <c r="P59" s="109"/>
      <c r="Q59" s="109"/>
    </row>
    <row r="60" spans="1:17" s="111" customFormat="1" ht="75" x14ac:dyDescent="0.3">
      <c r="A60" s="238">
        <v>53</v>
      </c>
      <c r="B60" s="121" t="s">
        <v>932</v>
      </c>
      <c r="C60" s="108" t="s">
        <v>759</v>
      </c>
      <c r="D60" s="108" t="s">
        <v>774</v>
      </c>
      <c r="E60" s="108" t="s">
        <v>686</v>
      </c>
      <c r="F60" s="116" t="s">
        <v>996</v>
      </c>
      <c r="G60" s="109"/>
      <c r="H60" s="179">
        <v>1</v>
      </c>
      <c r="I60" s="109"/>
      <c r="J60" s="122">
        <v>3750</v>
      </c>
      <c r="K60" s="110"/>
      <c r="L60" s="124">
        <v>39673</v>
      </c>
      <c r="M60" s="123" t="s">
        <v>890</v>
      </c>
      <c r="N60" s="109"/>
      <c r="O60" s="109"/>
      <c r="P60" s="109"/>
      <c r="Q60" s="109"/>
    </row>
    <row r="61" spans="1:17" s="111" customFormat="1" ht="75" x14ac:dyDescent="0.3">
      <c r="A61" s="238">
        <v>54</v>
      </c>
      <c r="B61" s="121" t="s">
        <v>933</v>
      </c>
      <c r="C61" s="108" t="s">
        <v>775</v>
      </c>
      <c r="D61" s="108" t="s">
        <v>776</v>
      </c>
      <c r="E61" s="108" t="s">
        <v>686</v>
      </c>
      <c r="F61" s="116" t="s">
        <v>996</v>
      </c>
      <c r="G61" s="109"/>
      <c r="H61" s="179">
        <v>1</v>
      </c>
      <c r="I61" s="109"/>
      <c r="J61" s="122">
        <v>3000</v>
      </c>
      <c r="K61" s="110"/>
      <c r="L61" s="124">
        <v>39673</v>
      </c>
      <c r="M61" s="123" t="s">
        <v>890</v>
      </c>
      <c r="N61" s="109"/>
      <c r="O61" s="109"/>
      <c r="P61" s="109"/>
      <c r="Q61" s="109"/>
    </row>
    <row r="62" spans="1:17" s="111" customFormat="1" ht="75" x14ac:dyDescent="0.3">
      <c r="A62" s="238">
        <v>55</v>
      </c>
      <c r="B62" s="121" t="s">
        <v>934</v>
      </c>
      <c r="C62" s="108" t="s">
        <v>759</v>
      </c>
      <c r="D62" s="108" t="s">
        <v>777</v>
      </c>
      <c r="E62" s="108" t="s">
        <v>686</v>
      </c>
      <c r="F62" s="116" t="s">
        <v>996</v>
      </c>
      <c r="G62" s="109"/>
      <c r="H62" s="179">
        <v>1</v>
      </c>
      <c r="I62" s="109"/>
      <c r="J62" s="122">
        <v>3750</v>
      </c>
      <c r="K62" s="110"/>
      <c r="L62" s="124">
        <v>39673</v>
      </c>
      <c r="M62" s="123" t="s">
        <v>890</v>
      </c>
      <c r="N62" s="109"/>
      <c r="O62" s="109"/>
      <c r="P62" s="109"/>
      <c r="Q62" s="109"/>
    </row>
    <row r="63" spans="1:17" s="111" customFormat="1" ht="75" x14ac:dyDescent="0.3">
      <c r="A63" s="238">
        <v>56</v>
      </c>
      <c r="B63" s="121" t="s">
        <v>935</v>
      </c>
      <c r="C63" s="108" t="s">
        <v>733</v>
      </c>
      <c r="D63" s="108" t="s">
        <v>778</v>
      </c>
      <c r="E63" s="108" t="s">
        <v>686</v>
      </c>
      <c r="F63" s="116" t="s">
        <v>996</v>
      </c>
      <c r="G63" s="109"/>
      <c r="H63" s="179">
        <v>1</v>
      </c>
      <c r="I63" s="109"/>
      <c r="J63" s="122">
        <v>1750</v>
      </c>
      <c r="K63" s="110"/>
      <c r="L63" s="124">
        <v>39673</v>
      </c>
      <c r="M63" s="123" t="s">
        <v>890</v>
      </c>
      <c r="N63" s="109"/>
      <c r="O63" s="109"/>
      <c r="P63" s="109"/>
      <c r="Q63" s="109"/>
    </row>
    <row r="64" spans="1:17" s="111" customFormat="1" ht="75" x14ac:dyDescent="0.3">
      <c r="A64" s="238">
        <v>57</v>
      </c>
      <c r="B64" s="121" t="s">
        <v>280</v>
      </c>
      <c r="C64" s="108" t="s">
        <v>779</v>
      </c>
      <c r="D64" s="108" t="s">
        <v>780</v>
      </c>
      <c r="E64" s="108" t="s">
        <v>686</v>
      </c>
      <c r="F64" s="116" t="s">
        <v>996</v>
      </c>
      <c r="G64" s="109"/>
      <c r="H64" s="179">
        <v>1</v>
      </c>
      <c r="I64" s="109"/>
      <c r="J64" s="122">
        <v>11750</v>
      </c>
      <c r="K64" s="110"/>
      <c r="L64" s="124">
        <v>39673</v>
      </c>
      <c r="M64" s="123" t="s">
        <v>890</v>
      </c>
      <c r="N64" s="109"/>
      <c r="O64" s="109"/>
      <c r="P64" s="109"/>
      <c r="Q64" s="109"/>
    </row>
    <row r="65" spans="1:17" s="111" customFormat="1" ht="75" x14ac:dyDescent="0.3">
      <c r="A65" s="238">
        <v>58</v>
      </c>
      <c r="B65" s="121" t="s">
        <v>281</v>
      </c>
      <c r="C65" s="108" t="s">
        <v>781</v>
      </c>
      <c r="D65" s="108" t="s">
        <v>782</v>
      </c>
      <c r="E65" s="108" t="s">
        <v>686</v>
      </c>
      <c r="F65" s="116" t="s">
        <v>996</v>
      </c>
      <c r="G65" s="109"/>
      <c r="H65" s="179">
        <v>1</v>
      </c>
      <c r="I65" s="109"/>
      <c r="J65" s="122">
        <v>4250</v>
      </c>
      <c r="K65" s="110"/>
      <c r="L65" s="124">
        <v>39673</v>
      </c>
      <c r="M65" s="123" t="s">
        <v>890</v>
      </c>
      <c r="N65" s="109"/>
      <c r="O65" s="109"/>
      <c r="P65" s="109"/>
      <c r="Q65" s="109"/>
    </row>
    <row r="66" spans="1:17" s="111" customFormat="1" ht="75" x14ac:dyDescent="0.3">
      <c r="A66" s="238">
        <v>59</v>
      </c>
      <c r="B66" s="121" t="s">
        <v>936</v>
      </c>
      <c r="C66" s="108" t="s">
        <v>781</v>
      </c>
      <c r="D66" s="108" t="s">
        <v>783</v>
      </c>
      <c r="E66" s="108" t="s">
        <v>686</v>
      </c>
      <c r="F66" s="116" t="s">
        <v>996</v>
      </c>
      <c r="G66" s="109"/>
      <c r="H66" s="179">
        <v>1</v>
      </c>
      <c r="I66" s="109"/>
      <c r="J66" s="122">
        <v>4250</v>
      </c>
      <c r="K66" s="110"/>
      <c r="L66" s="124">
        <v>39673</v>
      </c>
      <c r="M66" s="123" t="s">
        <v>890</v>
      </c>
      <c r="N66" s="109"/>
      <c r="O66" s="109"/>
      <c r="P66" s="109"/>
      <c r="Q66" s="109"/>
    </row>
    <row r="67" spans="1:17" s="111" customFormat="1" ht="75" x14ac:dyDescent="0.3">
      <c r="A67" s="238">
        <v>60</v>
      </c>
      <c r="B67" s="121" t="s">
        <v>937</v>
      </c>
      <c r="C67" s="108" t="s">
        <v>746</v>
      </c>
      <c r="D67" s="108" t="s">
        <v>784</v>
      </c>
      <c r="E67" s="108" t="s">
        <v>686</v>
      </c>
      <c r="F67" s="116" t="s">
        <v>996</v>
      </c>
      <c r="G67" s="109"/>
      <c r="H67" s="179">
        <v>1</v>
      </c>
      <c r="I67" s="109"/>
      <c r="J67" s="122">
        <v>3500</v>
      </c>
      <c r="K67" s="110"/>
      <c r="L67" s="124">
        <v>39673</v>
      </c>
      <c r="M67" s="123" t="s">
        <v>890</v>
      </c>
      <c r="N67" s="109"/>
      <c r="O67" s="109"/>
      <c r="P67" s="109"/>
      <c r="Q67" s="109"/>
    </row>
    <row r="68" spans="1:17" s="111" customFormat="1" ht="75" x14ac:dyDescent="0.3">
      <c r="A68" s="238">
        <v>61</v>
      </c>
      <c r="B68" s="121" t="s">
        <v>282</v>
      </c>
      <c r="C68" s="108" t="s">
        <v>785</v>
      </c>
      <c r="D68" s="108" t="s">
        <v>786</v>
      </c>
      <c r="E68" s="108" t="s">
        <v>686</v>
      </c>
      <c r="F68" s="116" t="s">
        <v>996</v>
      </c>
      <c r="G68" s="109"/>
      <c r="H68" s="179">
        <v>1</v>
      </c>
      <c r="I68" s="109"/>
      <c r="J68" s="122">
        <v>1400</v>
      </c>
      <c r="K68" s="110"/>
      <c r="L68" s="124">
        <v>39673</v>
      </c>
      <c r="M68" s="123" t="s">
        <v>890</v>
      </c>
      <c r="N68" s="109"/>
      <c r="O68" s="109"/>
      <c r="P68" s="109"/>
      <c r="Q68" s="109"/>
    </row>
    <row r="69" spans="1:17" s="111" customFormat="1" ht="75" x14ac:dyDescent="0.3">
      <c r="A69" s="238">
        <v>62</v>
      </c>
      <c r="B69" s="121" t="s">
        <v>938</v>
      </c>
      <c r="C69" s="108" t="s">
        <v>787</v>
      </c>
      <c r="D69" s="108" t="s">
        <v>788</v>
      </c>
      <c r="E69" s="108" t="s">
        <v>686</v>
      </c>
      <c r="F69" s="116" t="s">
        <v>996</v>
      </c>
      <c r="G69" s="109"/>
      <c r="H69" s="179">
        <v>1</v>
      </c>
      <c r="I69" s="109"/>
      <c r="J69" s="122">
        <v>1500</v>
      </c>
      <c r="K69" s="110"/>
      <c r="L69" s="124">
        <v>39673</v>
      </c>
      <c r="M69" s="123" t="s">
        <v>890</v>
      </c>
      <c r="N69" s="109"/>
      <c r="O69" s="109"/>
      <c r="P69" s="109"/>
      <c r="Q69" s="109"/>
    </row>
    <row r="70" spans="1:17" s="111" customFormat="1" ht="75" x14ac:dyDescent="0.3">
      <c r="A70" s="238">
        <v>63</v>
      </c>
      <c r="B70" s="121" t="s">
        <v>939</v>
      </c>
      <c r="C70" s="108" t="s">
        <v>789</v>
      </c>
      <c r="D70" s="108" t="s">
        <v>790</v>
      </c>
      <c r="E70" s="108" t="s">
        <v>686</v>
      </c>
      <c r="F70" s="116" t="s">
        <v>996</v>
      </c>
      <c r="G70" s="109"/>
      <c r="H70" s="179">
        <v>1</v>
      </c>
      <c r="I70" s="109"/>
      <c r="J70" s="122">
        <v>750</v>
      </c>
      <c r="K70" s="110"/>
      <c r="L70" s="124">
        <v>39673</v>
      </c>
      <c r="M70" s="123" t="s">
        <v>890</v>
      </c>
      <c r="N70" s="109"/>
      <c r="O70" s="109"/>
      <c r="P70" s="109"/>
      <c r="Q70" s="109"/>
    </row>
    <row r="71" spans="1:17" s="111" customFormat="1" ht="75" x14ac:dyDescent="0.3">
      <c r="A71" s="238">
        <v>64</v>
      </c>
      <c r="B71" s="121" t="s">
        <v>940</v>
      </c>
      <c r="C71" s="108" t="s">
        <v>791</v>
      </c>
      <c r="D71" s="108" t="s">
        <v>792</v>
      </c>
      <c r="E71" s="108" t="s">
        <v>686</v>
      </c>
      <c r="F71" s="116" t="s">
        <v>996</v>
      </c>
      <c r="G71" s="109"/>
      <c r="H71" s="179">
        <v>1</v>
      </c>
      <c r="I71" s="109"/>
      <c r="J71" s="122">
        <v>1000</v>
      </c>
      <c r="K71" s="110"/>
      <c r="L71" s="124">
        <v>39673</v>
      </c>
      <c r="M71" s="123" t="s">
        <v>890</v>
      </c>
      <c r="N71" s="109"/>
      <c r="O71" s="109"/>
      <c r="P71" s="109"/>
      <c r="Q71" s="109"/>
    </row>
    <row r="72" spans="1:17" s="111" customFormat="1" ht="75" x14ac:dyDescent="0.3">
      <c r="A72" s="238">
        <v>65</v>
      </c>
      <c r="B72" s="121" t="s">
        <v>941</v>
      </c>
      <c r="C72" s="108" t="s">
        <v>793</v>
      </c>
      <c r="D72" s="108" t="s">
        <v>794</v>
      </c>
      <c r="E72" s="108" t="s">
        <v>686</v>
      </c>
      <c r="F72" s="116" t="s">
        <v>996</v>
      </c>
      <c r="G72" s="109"/>
      <c r="H72" s="179">
        <v>1</v>
      </c>
      <c r="I72" s="109"/>
      <c r="J72" s="122">
        <v>1000</v>
      </c>
      <c r="K72" s="110"/>
      <c r="L72" s="124">
        <v>39673</v>
      </c>
      <c r="M72" s="123" t="s">
        <v>890</v>
      </c>
      <c r="N72" s="109"/>
      <c r="O72" s="109"/>
      <c r="P72" s="109"/>
      <c r="Q72" s="109"/>
    </row>
    <row r="73" spans="1:17" s="111" customFormat="1" ht="75" x14ac:dyDescent="0.3">
      <c r="A73" s="238">
        <v>66</v>
      </c>
      <c r="B73" s="121" t="s">
        <v>942</v>
      </c>
      <c r="C73" s="108" t="s">
        <v>793</v>
      </c>
      <c r="D73" s="108" t="s">
        <v>795</v>
      </c>
      <c r="E73" s="108" t="s">
        <v>686</v>
      </c>
      <c r="F73" s="116" t="s">
        <v>996</v>
      </c>
      <c r="G73" s="109"/>
      <c r="H73" s="179">
        <v>1</v>
      </c>
      <c r="I73" s="109"/>
      <c r="J73" s="122">
        <v>1000</v>
      </c>
      <c r="K73" s="110"/>
      <c r="L73" s="124">
        <v>39673</v>
      </c>
      <c r="M73" s="123" t="s">
        <v>890</v>
      </c>
      <c r="N73" s="109"/>
      <c r="O73" s="109"/>
      <c r="P73" s="109"/>
      <c r="Q73" s="109"/>
    </row>
    <row r="74" spans="1:17" s="111" customFormat="1" ht="75" x14ac:dyDescent="0.3">
      <c r="A74" s="238">
        <v>67</v>
      </c>
      <c r="B74" s="121" t="s">
        <v>943</v>
      </c>
      <c r="C74" s="108" t="s">
        <v>793</v>
      </c>
      <c r="D74" s="108" t="s">
        <v>796</v>
      </c>
      <c r="E74" s="108" t="s">
        <v>686</v>
      </c>
      <c r="F74" s="116" t="s">
        <v>996</v>
      </c>
      <c r="G74" s="109"/>
      <c r="H74" s="179">
        <v>1</v>
      </c>
      <c r="I74" s="109"/>
      <c r="J74" s="122">
        <v>1000</v>
      </c>
      <c r="K74" s="110"/>
      <c r="L74" s="124">
        <v>39673</v>
      </c>
      <c r="M74" s="123" t="s">
        <v>890</v>
      </c>
      <c r="N74" s="109"/>
      <c r="O74" s="109"/>
      <c r="P74" s="109"/>
      <c r="Q74" s="109"/>
    </row>
    <row r="75" spans="1:17" s="111" customFormat="1" ht="75" x14ac:dyDescent="0.3">
      <c r="A75" s="238">
        <v>68</v>
      </c>
      <c r="B75" s="121" t="s">
        <v>944</v>
      </c>
      <c r="C75" s="108" t="s">
        <v>797</v>
      </c>
      <c r="D75" s="108" t="s">
        <v>798</v>
      </c>
      <c r="E75" s="108" t="s">
        <v>686</v>
      </c>
      <c r="F75" s="116" t="s">
        <v>996</v>
      </c>
      <c r="G75" s="109"/>
      <c r="H75" s="179">
        <v>1</v>
      </c>
      <c r="I75" s="109"/>
      <c r="J75" s="122">
        <v>500</v>
      </c>
      <c r="K75" s="110"/>
      <c r="L75" s="124">
        <v>39673</v>
      </c>
      <c r="M75" s="123" t="s">
        <v>890</v>
      </c>
      <c r="N75" s="109"/>
      <c r="O75" s="109"/>
      <c r="P75" s="109"/>
      <c r="Q75" s="109"/>
    </row>
    <row r="76" spans="1:17" s="111" customFormat="1" ht="75" x14ac:dyDescent="0.3">
      <c r="A76" s="238">
        <v>69</v>
      </c>
      <c r="B76" s="121" t="s">
        <v>945</v>
      </c>
      <c r="C76" s="108" t="s">
        <v>799</v>
      </c>
      <c r="D76" s="108" t="s">
        <v>800</v>
      </c>
      <c r="E76" s="108" t="s">
        <v>686</v>
      </c>
      <c r="F76" s="116" t="s">
        <v>996</v>
      </c>
      <c r="G76" s="109"/>
      <c r="H76" s="179">
        <v>1</v>
      </c>
      <c r="I76" s="109"/>
      <c r="J76" s="122">
        <v>750</v>
      </c>
      <c r="K76" s="110"/>
      <c r="L76" s="124">
        <v>39673</v>
      </c>
      <c r="M76" s="123" t="s">
        <v>890</v>
      </c>
      <c r="N76" s="109"/>
      <c r="O76" s="109"/>
      <c r="P76" s="109"/>
      <c r="Q76" s="109"/>
    </row>
    <row r="77" spans="1:17" s="111" customFormat="1" ht="75" x14ac:dyDescent="0.3">
      <c r="A77" s="238">
        <v>70</v>
      </c>
      <c r="B77" s="121" t="s">
        <v>946</v>
      </c>
      <c r="C77" s="108" t="s">
        <v>799</v>
      </c>
      <c r="D77" s="108" t="s">
        <v>1066</v>
      </c>
      <c r="E77" s="108" t="s">
        <v>686</v>
      </c>
      <c r="F77" s="116" t="s">
        <v>996</v>
      </c>
      <c r="G77" s="109"/>
      <c r="H77" s="179">
        <v>1</v>
      </c>
      <c r="I77" s="109"/>
      <c r="J77" s="122">
        <v>750</v>
      </c>
      <c r="K77" s="110"/>
      <c r="L77" s="124">
        <v>39673</v>
      </c>
      <c r="M77" s="123" t="s">
        <v>890</v>
      </c>
      <c r="N77" s="109"/>
      <c r="O77" s="109"/>
      <c r="P77" s="109"/>
      <c r="Q77" s="109"/>
    </row>
    <row r="78" spans="1:17" s="111" customFormat="1" ht="75" x14ac:dyDescent="0.3">
      <c r="A78" s="238">
        <v>71</v>
      </c>
      <c r="B78" s="121" t="s">
        <v>947</v>
      </c>
      <c r="C78" s="108" t="s">
        <v>791</v>
      </c>
      <c r="D78" s="108" t="s">
        <v>801</v>
      </c>
      <c r="E78" s="108" t="s">
        <v>686</v>
      </c>
      <c r="F78" s="116" t="s">
        <v>996</v>
      </c>
      <c r="G78" s="109"/>
      <c r="H78" s="179">
        <v>1</v>
      </c>
      <c r="I78" s="109"/>
      <c r="J78" s="122">
        <v>1000</v>
      </c>
      <c r="K78" s="110"/>
      <c r="L78" s="124">
        <v>39673</v>
      </c>
      <c r="M78" s="123" t="s">
        <v>890</v>
      </c>
      <c r="N78" s="109"/>
      <c r="O78" s="109"/>
      <c r="P78" s="109"/>
      <c r="Q78" s="109"/>
    </row>
    <row r="79" spans="1:17" s="111" customFormat="1" ht="75" x14ac:dyDescent="0.3">
      <c r="A79" s="238">
        <v>72</v>
      </c>
      <c r="B79" s="121" t="s">
        <v>948</v>
      </c>
      <c r="C79" s="108" t="s">
        <v>787</v>
      </c>
      <c r="D79" s="108" t="s">
        <v>802</v>
      </c>
      <c r="E79" s="108" t="s">
        <v>686</v>
      </c>
      <c r="F79" s="116" t="s">
        <v>996</v>
      </c>
      <c r="G79" s="109"/>
      <c r="H79" s="179">
        <v>1</v>
      </c>
      <c r="I79" s="109"/>
      <c r="J79" s="122">
        <v>1500</v>
      </c>
      <c r="K79" s="110"/>
      <c r="L79" s="124">
        <v>39673</v>
      </c>
      <c r="M79" s="123" t="s">
        <v>890</v>
      </c>
      <c r="N79" s="109"/>
      <c r="O79" s="109"/>
      <c r="P79" s="109"/>
      <c r="Q79" s="109"/>
    </row>
    <row r="80" spans="1:17" s="111" customFormat="1" ht="75" x14ac:dyDescent="0.3">
      <c r="A80" s="238">
        <v>73</v>
      </c>
      <c r="B80" s="121" t="s">
        <v>949</v>
      </c>
      <c r="C80" s="108" t="s">
        <v>803</v>
      </c>
      <c r="D80" s="108" t="s">
        <v>804</v>
      </c>
      <c r="E80" s="108" t="s">
        <v>686</v>
      </c>
      <c r="F80" s="116" t="s">
        <v>996</v>
      </c>
      <c r="G80" s="109"/>
      <c r="H80" s="179">
        <v>1</v>
      </c>
      <c r="I80" s="109"/>
      <c r="J80" s="122">
        <v>12500</v>
      </c>
      <c r="K80" s="110"/>
      <c r="L80" s="124">
        <v>39673</v>
      </c>
      <c r="M80" s="123" t="s">
        <v>890</v>
      </c>
      <c r="N80" s="109"/>
      <c r="O80" s="109"/>
      <c r="P80" s="109"/>
      <c r="Q80" s="109"/>
    </row>
    <row r="81" spans="1:17" s="111" customFormat="1" ht="75" x14ac:dyDescent="0.3">
      <c r="A81" s="238">
        <v>74</v>
      </c>
      <c r="B81" s="121" t="s">
        <v>950</v>
      </c>
      <c r="C81" s="108" t="s">
        <v>805</v>
      </c>
      <c r="D81" s="108" t="s">
        <v>806</v>
      </c>
      <c r="E81" s="108" t="s">
        <v>686</v>
      </c>
      <c r="F81" s="116" t="s">
        <v>996</v>
      </c>
      <c r="G81" s="109"/>
      <c r="H81" s="179">
        <v>1</v>
      </c>
      <c r="I81" s="109"/>
      <c r="J81" s="122">
        <v>3900</v>
      </c>
      <c r="K81" s="110"/>
      <c r="L81" s="124">
        <v>39673</v>
      </c>
      <c r="M81" s="123" t="s">
        <v>890</v>
      </c>
      <c r="N81" s="109"/>
      <c r="O81" s="109"/>
      <c r="P81" s="109"/>
      <c r="Q81" s="109"/>
    </row>
    <row r="82" spans="1:17" s="111" customFormat="1" ht="75" x14ac:dyDescent="0.3">
      <c r="A82" s="238">
        <v>75</v>
      </c>
      <c r="B82" s="121" t="s">
        <v>951</v>
      </c>
      <c r="C82" s="108" t="s">
        <v>787</v>
      </c>
      <c r="D82" s="108" t="s">
        <v>807</v>
      </c>
      <c r="E82" s="108" t="s">
        <v>686</v>
      </c>
      <c r="F82" s="116" t="s">
        <v>996</v>
      </c>
      <c r="G82" s="109"/>
      <c r="H82" s="179">
        <v>1</v>
      </c>
      <c r="I82" s="109"/>
      <c r="J82" s="122">
        <v>1500</v>
      </c>
      <c r="K82" s="110"/>
      <c r="L82" s="124">
        <v>39673</v>
      </c>
      <c r="M82" s="123" t="s">
        <v>890</v>
      </c>
      <c r="N82" s="109"/>
      <c r="O82" s="109"/>
      <c r="P82" s="109"/>
      <c r="Q82" s="109"/>
    </row>
    <row r="83" spans="1:17" s="111" customFormat="1" ht="75" x14ac:dyDescent="0.3">
      <c r="A83" s="238">
        <v>76</v>
      </c>
      <c r="B83" s="121" t="s">
        <v>952</v>
      </c>
      <c r="C83" s="108" t="s">
        <v>793</v>
      </c>
      <c r="D83" s="108" t="s">
        <v>808</v>
      </c>
      <c r="E83" s="108" t="s">
        <v>686</v>
      </c>
      <c r="F83" s="116" t="s">
        <v>996</v>
      </c>
      <c r="G83" s="109"/>
      <c r="H83" s="179">
        <v>1</v>
      </c>
      <c r="I83" s="109"/>
      <c r="J83" s="122">
        <v>1000</v>
      </c>
      <c r="K83" s="110"/>
      <c r="L83" s="124">
        <v>39673</v>
      </c>
      <c r="M83" s="123" t="s">
        <v>890</v>
      </c>
      <c r="N83" s="109"/>
      <c r="O83" s="109"/>
      <c r="P83" s="109"/>
      <c r="Q83" s="109"/>
    </row>
    <row r="84" spans="1:17" s="111" customFormat="1" ht="75" x14ac:dyDescent="0.3">
      <c r="A84" s="238">
        <v>77</v>
      </c>
      <c r="B84" s="121" t="s">
        <v>283</v>
      </c>
      <c r="C84" s="108" t="s">
        <v>809</v>
      </c>
      <c r="D84" s="108" t="s">
        <v>712</v>
      </c>
      <c r="E84" s="108" t="s">
        <v>686</v>
      </c>
      <c r="F84" s="116" t="s">
        <v>996</v>
      </c>
      <c r="G84" s="109"/>
      <c r="H84" s="179">
        <v>1</v>
      </c>
      <c r="I84" s="109"/>
      <c r="J84" s="122">
        <v>10000</v>
      </c>
      <c r="K84" s="110"/>
      <c r="L84" s="124">
        <v>39673</v>
      </c>
      <c r="M84" s="123" t="s">
        <v>890</v>
      </c>
      <c r="N84" s="109"/>
      <c r="O84" s="109"/>
      <c r="P84" s="109"/>
      <c r="Q84" s="109"/>
    </row>
    <row r="85" spans="1:17" s="111" customFormat="1" ht="56.25" x14ac:dyDescent="0.3">
      <c r="A85" s="238">
        <v>78</v>
      </c>
      <c r="B85" s="121" t="s">
        <v>953</v>
      </c>
      <c r="C85" s="108" t="s">
        <v>810</v>
      </c>
      <c r="D85" s="108" t="s">
        <v>464</v>
      </c>
      <c r="E85" s="108" t="s">
        <v>686</v>
      </c>
      <c r="F85" s="116" t="s">
        <v>996</v>
      </c>
      <c r="G85" s="109"/>
      <c r="H85" s="179">
        <v>1</v>
      </c>
      <c r="I85" s="109"/>
      <c r="J85" s="122">
        <v>10500</v>
      </c>
      <c r="K85" s="110"/>
      <c r="L85" s="124">
        <v>39673</v>
      </c>
      <c r="M85" s="123" t="s">
        <v>890</v>
      </c>
      <c r="N85" s="109"/>
      <c r="O85" s="109"/>
      <c r="P85" s="109"/>
      <c r="Q85" s="109"/>
    </row>
    <row r="86" spans="1:17" s="111" customFormat="1" ht="56.25" x14ac:dyDescent="0.3">
      <c r="A86" s="238">
        <v>79</v>
      </c>
      <c r="B86" s="121" t="s">
        <v>954</v>
      </c>
      <c r="C86" s="108" t="s">
        <v>811</v>
      </c>
      <c r="D86" s="108" t="s">
        <v>812</v>
      </c>
      <c r="E86" s="108" t="s">
        <v>686</v>
      </c>
      <c r="F86" s="116" t="s">
        <v>996</v>
      </c>
      <c r="G86" s="109"/>
      <c r="H86" s="179">
        <v>1</v>
      </c>
      <c r="I86" s="109"/>
      <c r="J86" s="122">
        <v>10750</v>
      </c>
      <c r="K86" s="110"/>
      <c r="L86" s="124">
        <v>39673</v>
      </c>
      <c r="M86" s="123" t="s">
        <v>890</v>
      </c>
      <c r="N86" s="109"/>
      <c r="O86" s="109"/>
      <c r="P86" s="109"/>
      <c r="Q86" s="109"/>
    </row>
    <row r="87" spans="1:17" s="111" customFormat="1" ht="75" x14ac:dyDescent="0.3">
      <c r="A87" s="238">
        <v>80</v>
      </c>
      <c r="B87" s="121" t="s">
        <v>955</v>
      </c>
      <c r="C87" s="108" t="s">
        <v>699</v>
      </c>
      <c r="D87" s="108" t="s">
        <v>470</v>
      </c>
      <c r="E87" s="108" t="s">
        <v>686</v>
      </c>
      <c r="F87" s="116" t="s">
        <v>996</v>
      </c>
      <c r="G87" s="109"/>
      <c r="H87" s="179">
        <v>1</v>
      </c>
      <c r="I87" s="109"/>
      <c r="J87" s="122">
        <v>10000</v>
      </c>
      <c r="K87" s="110"/>
      <c r="L87" s="124">
        <v>39673</v>
      </c>
      <c r="M87" s="123" t="s">
        <v>890</v>
      </c>
      <c r="N87" s="109"/>
      <c r="O87" s="109"/>
      <c r="P87" s="109"/>
      <c r="Q87" s="109"/>
    </row>
    <row r="88" spans="1:17" s="111" customFormat="1" ht="56.25" x14ac:dyDescent="0.3">
      <c r="A88" s="238">
        <v>81</v>
      </c>
      <c r="B88" s="121" t="s">
        <v>956</v>
      </c>
      <c r="C88" s="108" t="s">
        <v>813</v>
      </c>
      <c r="D88" s="108" t="s">
        <v>473</v>
      </c>
      <c r="E88" s="108" t="s">
        <v>686</v>
      </c>
      <c r="F88" s="116" t="s">
        <v>996</v>
      </c>
      <c r="G88" s="109"/>
      <c r="H88" s="179">
        <v>1</v>
      </c>
      <c r="I88" s="109"/>
      <c r="J88" s="122">
        <v>4250</v>
      </c>
      <c r="K88" s="110"/>
      <c r="L88" s="124">
        <v>39673</v>
      </c>
      <c r="M88" s="123" t="s">
        <v>890</v>
      </c>
      <c r="N88" s="109"/>
      <c r="O88" s="109"/>
      <c r="P88" s="109"/>
      <c r="Q88" s="109"/>
    </row>
    <row r="89" spans="1:17" s="111" customFormat="1" ht="56.25" x14ac:dyDescent="0.3">
      <c r="A89" s="238">
        <v>82</v>
      </c>
      <c r="B89" s="121" t="s">
        <v>284</v>
      </c>
      <c r="C89" s="108" t="s">
        <v>748</v>
      </c>
      <c r="D89" s="108" t="s">
        <v>814</v>
      </c>
      <c r="E89" s="108" t="s">
        <v>686</v>
      </c>
      <c r="F89" s="116" t="s">
        <v>996</v>
      </c>
      <c r="G89" s="109"/>
      <c r="H89" s="179">
        <v>1</v>
      </c>
      <c r="I89" s="109"/>
      <c r="J89" s="122">
        <v>4000</v>
      </c>
      <c r="K89" s="110"/>
      <c r="L89" s="124">
        <v>39673</v>
      </c>
      <c r="M89" s="123" t="s">
        <v>890</v>
      </c>
      <c r="N89" s="109"/>
      <c r="O89" s="109"/>
      <c r="P89" s="109"/>
      <c r="Q89" s="109"/>
    </row>
    <row r="90" spans="1:17" s="111" customFormat="1" ht="56.25" x14ac:dyDescent="0.3">
      <c r="A90" s="238">
        <v>83</v>
      </c>
      <c r="B90" s="121" t="s">
        <v>957</v>
      </c>
      <c r="C90" s="108" t="s">
        <v>815</v>
      </c>
      <c r="D90" s="108" t="s">
        <v>479</v>
      </c>
      <c r="E90" s="108" t="s">
        <v>686</v>
      </c>
      <c r="F90" s="116" t="s">
        <v>996</v>
      </c>
      <c r="G90" s="109"/>
      <c r="H90" s="179">
        <v>1</v>
      </c>
      <c r="I90" s="109"/>
      <c r="J90" s="122">
        <v>2500</v>
      </c>
      <c r="K90" s="110"/>
      <c r="L90" s="124">
        <v>39673</v>
      </c>
      <c r="M90" s="123" t="s">
        <v>890</v>
      </c>
      <c r="N90" s="109"/>
      <c r="O90" s="109"/>
      <c r="P90" s="109"/>
      <c r="Q90" s="109"/>
    </row>
    <row r="91" spans="1:17" s="111" customFormat="1" ht="75" x14ac:dyDescent="0.3">
      <c r="A91" s="238">
        <v>84</v>
      </c>
      <c r="B91" s="121" t="s">
        <v>958</v>
      </c>
      <c r="C91" s="108" t="s">
        <v>775</v>
      </c>
      <c r="D91" s="108" t="s">
        <v>816</v>
      </c>
      <c r="E91" s="108" t="s">
        <v>686</v>
      </c>
      <c r="F91" s="116" t="s">
        <v>996</v>
      </c>
      <c r="G91" s="109"/>
      <c r="H91" s="179">
        <v>1</v>
      </c>
      <c r="I91" s="109"/>
      <c r="J91" s="122">
        <v>3000</v>
      </c>
      <c r="K91" s="110"/>
      <c r="L91" s="124">
        <v>39673</v>
      </c>
      <c r="M91" s="123" t="s">
        <v>890</v>
      </c>
      <c r="N91" s="109"/>
      <c r="O91" s="109"/>
      <c r="P91" s="109"/>
      <c r="Q91" s="109"/>
    </row>
    <row r="92" spans="1:17" s="111" customFormat="1" ht="56.25" x14ac:dyDescent="0.3">
      <c r="A92" s="238">
        <v>85</v>
      </c>
      <c r="B92" s="121" t="s">
        <v>959</v>
      </c>
      <c r="C92" s="108" t="s">
        <v>759</v>
      </c>
      <c r="D92" s="108" t="s">
        <v>817</v>
      </c>
      <c r="E92" s="108" t="s">
        <v>686</v>
      </c>
      <c r="F92" s="116" t="s">
        <v>996</v>
      </c>
      <c r="G92" s="109"/>
      <c r="H92" s="179">
        <v>1</v>
      </c>
      <c r="I92" s="109"/>
      <c r="J92" s="122">
        <v>3750</v>
      </c>
      <c r="K92" s="110"/>
      <c r="L92" s="124">
        <v>39673</v>
      </c>
      <c r="M92" s="123" t="s">
        <v>890</v>
      </c>
      <c r="N92" s="109"/>
      <c r="O92" s="109"/>
      <c r="P92" s="109"/>
      <c r="Q92" s="109"/>
    </row>
    <row r="93" spans="1:17" s="111" customFormat="1" ht="75" x14ac:dyDescent="0.3">
      <c r="A93" s="238">
        <v>86</v>
      </c>
      <c r="B93" s="121" t="s">
        <v>285</v>
      </c>
      <c r="C93" s="108" t="s">
        <v>818</v>
      </c>
      <c r="D93" s="108" t="s">
        <v>819</v>
      </c>
      <c r="E93" s="108" t="s">
        <v>686</v>
      </c>
      <c r="F93" s="116" t="s">
        <v>996</v>
      </c>
      <c r="G93" s="109"/>
      <c r="H93" s="179">
        <v>1</v>
      </c>
      <c r="I93" s="109"/>
      <c r="J93" s="122">
        <v>3000</v>
      </c>
      <c r="K93" s="110"/>
      <c r="L93" s="124">
        <v>39673</v>
      </c>
      <c r="M93" s="123" t="s">
        <v>890</v>
      </c>
      <c r="N93" s="109"/>
      <c r="O93" s="109"/>
      <c r="P93" s="109"/>
      <c r="Q93" s="109"/>
    </row>
    <row r="94" spans="1:17" s="111" customFormat="1" ht="56.25" x14ac:dyDescent="0.3">
      <c r="A94" s="238">
        <v>87</v>
      </c>
      <c r="B94" s="121" t="s">
        <v>286</v>
      </c>
      <c r="C94" s="108" t="s">
        <v>820</v>
      </c>
      <c r="D94" s="108" t="s">
        <v>821</v>
      </c>
      <c r="E94" s="108" t="s">
        <v>686</v>
      </c>
      <c r="F94" s="116" t="s">
        <v>996</v>
      </c>
      <c r="G94" s="109"/>
      <c r="H94" s="179">
        <v>1</v>
      </c>
      <c r="I94" s="109"/>
      <c r="J94" s="122">
        <v>1500</v>
      </c>
      <c r="K94" s="110"/>
      <c r="L94" s="124">
        <v>39673</v>
      </c>
      <c r="M94" s="123" t="s">
        <v>890</v>
      </c>
      <c r="N94" s="109"/>
      <c r="O94" s="109"/>
      <c r="P94" s="109"/>
      <c r="Q94" s="109"/>
    </row>
    <row r="95" spans="1:17" s="111" customFormat="1" ht="56.25" x14ac:dyDescent="0.3">
      <c r="A95" s="238">
        <v>88</v>
      </c>
      <c r="B95" s="121" t="s">
        <v>960</v>
      </c>
      <c r="C95" s="108" t="s">
        <v>820</v>
      </c>
      <c r="D95" s="108" t="s">
        <v>822</v>
      </c>
      <c r="E95" s="108" t="s">
        <v>686</v>
      </c>
      <c r="F95" s="116" t="s">
        <v>996</v>
      </c>
      <c r="G95" s="109"/>
      <c r="H95" s="179">
        <v>1</v>
      </c>
      <c r="I95" s="109"/>
      <c r="J95" s="122">
        <v>1500</v>
      </c>
      <c r="K95" s="110"/>
      <c r="L95" s="124">
        <v>39673</v>
      </c>
      <c r="M95" s="123" t="s">
        <v>890</v>
      </c>
      <c r="N95" s="109"/>
      <c r="O95" s="109"/>
      <c r="P95" s="109"/>
      <c r="Q95" s="109"/>
    </row>
    <row r="96" spans="1:17" s="111" customFormat="1" ht="56.25" x14ac:dyDescent="0.3">
      <c r="A96" s="238">
        <v>89</v>
      </c>
      <c r="B96" s="121" t="s">
        <v>961</v>
      </c>
      <c r="C96" s="108" t="s">
        <v>791</v>
      </c>
      <c r="D96" s="108" t="s">
        <v>823</v>
      </c>
      <c r="E96" s="108" t="s">
        <v>686</v>
      </c>
      <c r="F96" s="116" t="s">
        <v>996</v>
      </c>
      <c r="G96" s="109"/>
      <c r="H96" s="179">
        <v>1</v>
      </c>
      <c r="I96" s="109"/>
      <c r="J96" s="122">
        <v>1000</v>
      </c>
      <c r="K96" s="110"/>
      <c r="L96" s="124">
        <v>39673</v>
      </c>
      <c r="M96" s="123" t="s">
        <v>890</v>
      </c>
      <c r="N96" s="109"/>
      <c r="O96" s="109"/>
      <c r="P96" s="109"/>
      <c r="Q96" s="109"/>
    </row>
    <row r="97" spans="1:17" s="111" customFormat="1" ht="56.25" x14ac:dyDescent="0.3">
      <c r="A97" s="238">
        <v>90</v>
      </c>
      <c r="B97" s="121" t="s">
        <v>287</v>
      </c>
      <c r="C97" s="108" t="s">
        <v>815</v>
      </c>
      <c r="D97" s="108" t="s">
        <v>824</v>
      </c>
      <c r="E97" s="108" t="s">
        <v>686</v>
      </c>
      <c r="F97" s="116" t="s">
        <v>996</v>
      </c>
      <c r="G97" s="109"/>
      <c r="H97" s="179">
        <v>1</v>
      </c>
      <c r="I97" s="109"/>
      <c r="J97" s="122">
        <v>2500</v>
      </c>
      <c r="K97" s="110"/>
      <c r="L97" s="124">
        <v>39673</v>
      </c>
      <c r="M97" s="123" t="s">
        <v>890</v>
      </c>
      <c r="N97" s="109"/>
      <c r="O97" s="109"/>
      <c r="P97" s="109"/>
      <c r="Q97" s="109"/>
    </row>
    <row r="98" spans="1:17" s="111" customFormat="1" ht="56.25" x14ac:dyDescent="0.3">
      <c r="A98" s="238">
        <v>91</v>
      </c>
      <c r="B98" s="121" t="s">
        <v>962</v>
      </c>
      <c r="C98" s="108" t="s">
        <v>825</v>
      </c>
      <c r="D98" s="108" t="s">
        <v>826</v>
      </c>
      <c r="E98" s="108" t="s">
        <v>686</v>
      </c>
      <c r="F98" s="116" t="s">
        <v>996</v>
      </c>
      <c r="G98" s="109"/>
      <c r="H98" s="179">
        <v>1</v>
      </c>
      <c r="I98" s="109"/>
      <c r="J98" s="122">
        <v>1500</v>
      </c>
      <c r="K98" s="110"/>
      <c r="L98" s="124">
        <v>39673</v>
      </c>
      <c r="M98" s="123" t="s">
        <v>890</v>
      </c>
      <c r="N98" s="109"/>
      <c r="O98" s="109"/>
      <c r="P98" s="109"/>
      <c r="Q98" s="109"/>
    </row>
    <row r="99" spans="1:17" s="111" customFormat="1" ht="56.25" x14ac:dyDescent="0.3">
      <c r="A99" s="238">
        <v>92</v>
      </c>
      <c r="B99" s="121" t="s">
        <v>963</v>
      </c>
      <c r="C99" s="108" t="s">
        <v>820</v>
      </c>
      <c r="D99" s="108" t="s">
        <v>827</v>
      </c>
      <c r="E99" s="108" t="s">
        <v>686</v>
      </c>
      <c r="F99" s="116" t="s">
        <v>996</v>
      </c>
      <c r="G99" s="109"/>
      <c r="H99" s="179">
        <v>1</v>
      </c>
      <c r="I99" s="109"/>
      <c r="J99" s="122">
        <v>1500</v>
      </c>
      <c r="K99" s="110"/>
      <c r="L99" s="124">
        <v>39673</v>
      </c>
      <c r="M99" s="123" t="s">
        <v>890</v>
      </c>
      <c r="N99" s="109"/>
      <c r="O99" s="109"/>
      <c r="P99" s="109"/>
      <c r="Q99" s="109"/>
    </row>
    <row r="100" spans="1:17" s="111" customFormat="1" ht="56.25" x14ac:dyDescent="0.3">
      <c r="A100" s="238">
        <v>93</v>
      </c>
      <c r="B100" s="121" t="s">
        <v>964</v>
      </c>
      <c r="C100" s="108" t="s">
        <v>828</v>
      </c>
      <c r="D100" s="108" t="s">
        <v>829</v>
      </c>
      <c r="E100" s="108" t="s">
        <v>686</v>
      </c>
      <c r="F100" s="116" t="s">
        <v>996</v>
      </c>
      <c r="G100" s="109"/>
      <c r="H100" s="179">
        <v>1</v>
      </c>
      <c r="I100" s="109"/>
      <c r="J100" s="122">
        <v>2500</v>
      </c>
      <c r="K100" s="110"/>
      <c r="L100" s="124">
        <v>39673</v>
      </c>
      <c r="M100" s="123" t="s">
        <v>890</v>
      </c>
      <c r="N100" s="109"/>
      <c r="O100" s="109"/>
      <c r="P100" s="109"/>
      <c r="Q100" s="109"/>
    </row>
    <row r="101" spans="1:17" s="111" customFormat="1" ht="75" x14ac:dyDescent="0.3">
      <c r="A101" s="238">
        <v>94</v>
      </c>
      <c r="B101" s="121" t="s">
        <v>288</v>
      </c>
      <c r="C101" s="108" t="s">
        <v>830</v>
      </c>
      <c r="D101" s="108" t="s">
        <v>831</v>
      </c>
      <c r="E101" s="108" t="s">
        <v>686</v>
      </c>
      <c r="F101" s="116" t="s">
        <v>996</v>
      </c>
      <c r="G101" s="109"/>
      <c r="H101" s="179">
        <v>1</v>
      </c>
      <c r="I101" s="109"/>
      <c r="J101" s="122">
        <v>500</v>
      </c>
      <c r="K101" s="110"/>
      <c r="L101" s="124">
        <v>39673</v>
      </c>
      <c r="M101" s="123" t="s">
        <v>890</v>
      </c>
      <c r="N101" s="109"/>
      <c r="O101" s="109"/>
      <c r="P101" s="109"/>
      <c r="Q101" s="109"/>
    </row>
    <row r="102" spans="1:17" s="111" customFormat="1" ht="56.25" x14ac:dyDescent="0.3">
      <c r="A102" s="238">
        <v>95</v>
      </c>
      <c r="B102" s="121" t="s">
        <v>965</v>
      </c>
      <c r="C102" s="108" t="s">
        <v>830</v>
      </c>
      <c r="D102" s="108" t="s">
        <v>832</v>
      </c>
      <c r="E102" s="108" t="s">
        <v>686</v>
      </c>
      <c r="F102" s="116" t="s">
        <v>996</v>
      </c>
      <c r="G102" s="109"/>
      <c r="H102" s="179">
        <v>1</v>
      </c>
      <c r="I102" s="109"/>
      <c r="J102" s="122">
        <v>500</v>
      </c>
      <c r="K102" s="110"/>
      <c r="L102" s="124">
        <v>39673</v>
      </c>
      <c r="M102" s="123" t="s">
        <v>890</v>
      </c>
      <c r="N102" s="109"/>
      <c r="O102" s="109"/>
      <c r="P102" s="109"/>
      <c r="Q102" s="109"/>
    </row>
    <row r="103" spans="1:17" s="111" customFormat="1" ht="75" x14ac:dyDescent="0.3">
      <c r="A103" s="238">
        <v>96</v>
      </c>
      <c r="B103" s="121" t="s">
        <v>966</v>
      </c>
      <c r="C103" s="108" t="s">
        <v>830</v>
      </c>
      <c r="D103" s="108" t="s">
        <v>833</v>
      </c>
      <c r="E103" s="108" t="s">
        <v>686</v>
      </c>
      <c r="F103" s="116" t="s">
        <v>996</v>
      </c>
      <c r="G103" s="109"/>
      <c r="H103" s="179">
        <v>1</v>
      </c>
      <c r="I103" s="109"/>
      <c r="J103" s="122">
        <v>500</v>
      </c>
      <c r="K103" s="110"/>
      <c r="L103" s="124">
        <v>39673</v>
      </c>
      <c r="M103" s="123" t="s">
        <v>890</v>
      </c>
      <c r="N103" s="109"/>
      <c r="O103" s="109"/>
      <c r="P103" s="109"/>
      <c r="Q103" s="109"/>
    </row>
    <row r="104" spans="1:17" s="111" customFormat="1" ht="56.25" x14ac:dyDescent="0.3">
      <c r="A104" s="238">
        <v>97</v>
      </c>
      <c r="B104" s="121" t="s">
        <v>967</v>
      </c>
      <c r="C104" s="108" t="s">
        <v>834</v>
      </c>
      <c r="D104" s="108" t="s">
        <v>835</v>
      </c>
      <c r="E104" s="108" t="s">
        <v>686</v>
      </c>
      <c r="F104" s="116" t="s">
        <v>996</v>
      </c>
      <c r="G104" s="109"/>
      <c r="H104" s="179">
        <v>1</v>
      </c>
      <c r="I104" s="109"/>
      <c r="J104" s="122">
        <v>11000</v>
      </c>
      <c r="K104" s="110"/>
      <c r="L104" s="124">
        <v>39673</v>
      </c>
      <c r="M104" s="123" t="s">
        <v>890</v>
      </c>
      <c r="N104" s="109"/>
      <c r="O104" s="109"/>
      <c r="P104" s="109"/>
      <c r="Q104" s="109"/>
    </row>
    <row r="105" spans="1:17" s="111" customFormat="1" ht="56.25" x14ac:dyDescent="0.3">
      <c r="A105" s="238">
        <v>98</v>
      </c>
      <c r="B105" s="121" t="s">
        <v>289</v>
      </c>
      <c r="C105" s="108" t="s">
        <v>836</v>
      </c>
      <c r="D105" s="108" t="s">
        <v>837</v>
      </c>
      <c r="E105" s="108" t="s">
        <v>686</v>
      </c>
      <c r="F105" s="116" t="s">
        <v>996</v>
      </c>
      <c r="G105" s="109"/>
      <c r="H105" s="179">
        <v>1</v>
      </c>
      <c r="I105" s="109"/>
      <c r="J105" s="122">
        <v>4000</v>
      </c>
      <c r="K105" s="110"/>
      <c r="L105" s="124">
        <v>39673</v>
      </c>
      <c r="M105" s="123" t="s">
        <v>890</v>
      </c>
      <c r="N105" s="109"/>
      <c r="O105" s="109"/>
      <c r="P105" s="109"/>
      <c r="Q105" s="109"/>
    </row>
    <row r="106" spans="1:17" s="111" customFormat="1" ht="56.25" x14ac:dyDescent="0.3">
      <c r="A106" s="238">
        <v>99</v>
      </c>
      <c r="B106" s="121" t="s">
        <v>290</v>
      </c>
      <c r="C106" s="108" t="s">
        <v>838</v>
      </c>
      <c r="D106" s="108" t="s">
        <v>517</v>
      </c>
      <c r="E106" s="108" t="s">
        <v>686</v>
      </c>
      <c r="F106" s="116" t="s">
        <v>996</v>
      </c>
      <c r="G106" s="109"/>
      <c r="H106" s="179">
        <v>1</v>
      </c>
      <c r="I106" s="109"/>
      <c r="J106" s="122">
        <v>6000</v>
      </c>
      <c r="K106" s="110"/>
      <c r="L106" s="124">
        <v>39673</v>
      </c>
      <c r="M106" s="123" t="s">
        <v>890</v>
      </c>
      <c r="N106" s="109"/>
      <c r="O106" s="109"/>
      <c r="P106" s="109"/>
      <c r="Q106" s="109"/>
    </row>
    <row r="107" spans="1:17" s="111" customFormat="1" ht="56.25" x14ac:dyDescent="0.3">
      <c r="A107" s="238">
        <v>100</v>
      </c>
      <c r="B107" s="121" t="s">
        <v>968</v>
      </c>
      <c r="C107" s="108" t="s">
        <v>746</v>
      </c>
      <c r="D107" s="108" t="s">
        <v>839</v>
      </c>
      <c r="E107" s="108" t="s">
        <v>686</v>
      </c>
      <c r="F107" s="116" t="s">
        <v>996</v>
      </c>
      <c r="G107" s="109"/>
      <c r="H107" s="179">
        <v>1</v>
      </c>
      <c r="I107" s="109"/>
      <c r="J107" s="122">
        <v>3500</v>
      </c>
      <c r="K107" s="110"/>
      <c r="L107" s="124">
        <v>39673</v>
      </c>
      <c r="M107" s="123" t="s">
        <v>890</v>
      </c>
      <c r="N107" s="109"/>
      <c r="O107" s="109"/>
      <c r="P107" s="109"/>
      <c r="Q107" s="109"/>
    </row>
    <row r="108" spans="1:17" s="111" customFormat="1" ht="56.25" x14ac:dyDescent="0.3">
      <c r="A108" s="238">
        <v>101</v>
      </c>
      <c r="B108" s="121" t="s">
        <v>969</v>
      </c>
      <c r="C108" s="108" t="s">
        <v>754</v>
      </c>
      <c r="D108" s="108" t="s">
        <v>521</v>
      </c>
      <c r="E108" s="108" t="s">
        <v>686</v>
      </c>
      <c r="F108" s="116" t="s">
        <v>996</v>
      </c>
      <c r="G108" s="109"/>
      <c r="H108" s="179">
        <v>1</v>
      </c>
      <c r="I108" s="109"/>
      <c r="J108" s="122">
        <v>9000</v>
      </c>
      <c r="K108" s="110"/>
      <c r="L108" s="124">
        <v>39673</v>
      </c>
      <c r="M108" s="123" t="s">
        <v>890</v>
      </c>
      <c r="N108" s="109"/>
      <c r="O108" s="109"/>
      <c r="P108" s="109"/>
      <c r="Q108" s="109"/>
    </row>
    <row r="109" spans="1:17" s="111" customFormat="1" ht="56.25" x14ac:dyDescent="0.3">
      <c r="A109" s="238">
        <v>102</v>
      </c>
      <c r="B109" s="121" t="s">
        <v>970</v>
      </c>
      <c r="C109" s="108" t="s">
        <v>791</v>
      </c>
      <c r="D109" s="108" t="s">
        <v>840</v>
      </c>
      <c r="E109" s="108" t="s">
        <v>686</v>
      </c>
      <c r="F109" s="116" t="s">
        <v>996</v>
      </c>
      <c r="G109" s="109"/>
      <c r="H109" s="179">
        <v>1</v>
      </c>
      <c r="I109" s="109"/>
      <c r="J109" s="122">
        <v>1000</v>
      </c>
      <c r="K109" s="110"/>
      <c r="L109" s="124">
        <v>39673</v>
      </c>
      <c r="M109" s="123" t="s">
        <v>890</v>
      </c>
      <c r="N109" s="109"/>
      <c r="O109" s="109"/>
      <c r="P109" s="109"/>
      <c r="Q109" s="109"/>
    </row>
    <row r="110" spans="1:17" s="111" customFormat="1" ht="56.25" x14ac:dyDescent="0.3">
      <c r="A110" s="238">
        <v>103</v>
      </c>
      <c r="B110" s="121" t="s">
        <v>971</v>
      </c>
      <c r="C110" s="108" t="s">
        <v>828</v>
      </c>
      <c r="D110" s="108" t="s">
        <v>525</v>
      </c>
      <c r="E110" s="108" t="s">
        <v>686</v>
      </c>
      <c r="F110" s="116" t="s">
        <v>996</v>
      </c>
      <c r="G110" s="109"/>
      <c r="H110" s="179">
        <v>1</v>
      </c>
      <c r="I110" s="109"/>
      <c r="J110" s="122">
        <v>2500</v>
      </c>
      <c r="K110" s="110"/>
      <c r="L110" s="124">
        <v>39673</v>
      </c>
      <c r="M110" s="123" t="s">
        <v>890</v>
      </c>
      <c r="N110" s="109"/>
      <c r="O110" s="109"/>
      <c r="P110" s="109"/>
      <c r="Q110" s="109"/>
    </row>
    <row r="111" spans="1:17" s="111" customFormat="1" ht="56.25" x14ac:dyDescent="0.3">
      <c r="A111" s="238">
        <v>104</v>
      </c>
      <c r="B111" s="121" t="s">
        <v>972</v>
      </c>
      <c r="C111" s="108" t="s">
        <v>830</v>
      </c>
      <c r="D111" s="108" t="s">
        <v>841</v>
      </c>
      <c r="E111" s="108" t="s">
        <v>686</v>
      </c>
      <c r="F111" s="116" t="s">
        <v>996</v>
      </c>
      <c r="G111" s="109"/>
      <c r="H111" s="179">
        <v>1</v>
      </c>
      <c r="I111" s="109"/>
      <c r="J111" s="122">
        <v>500</v>
      </c>
      <c r="K111" s="110"/>
      <c r="L111" s="124">
        <v>39673</v>
      </c>
      <c r="M111" s="123" t="s">
        <v>890</v>
      </c>
      <c r="N111" s="109"/>
      <c r="O111" s="109"/>
      <c r="P111" s="109"/>
      <c r="Q111" s="109"/>
    </row>
    <row r="112" spans="1:17" s="111" customFormat="1" ht="56.25" x14ac:dyDescent="0.3">
      <c r="A112" s="238">
        <v>105</v>
      </c>
      <c r="B112" s="121" t="s">
        <v>973</v>
      </c>
      <c r="C112" s="108" t="s">
        <v>789</v>
      </c>
      <c r="D112" s="108" t="s">
        <v>842</v>
      </c>
      <c r="E112" s="108" t="s">
        <v>686</v>
      </c>
      <c r="F112" s="116" t="s">
        <v>996</v>
      </c>
      <c r="G112" s="154"/>
      <c r="H112" s="179">
        <v>1</v>
      </c>
      <c r="I112" s="109"/>
      <c r="J112" s="122">
        <v>750</v>
      </c>
      <c r="K112" s="110"/>
      <c r="L112" s="124">
        <v>39673</v>
      </c>
      <c r="M112" s="123" t="s">
        <v>890</v>
      </c>
      <c r="N112" s="109"/>
      <c r="O112" s="109"/>
      <c r="P112" s="109"/>
      <c r="Q112" s="109"/>
    </row>
    <row r="113" spans="1:17" s="111" customFormat="1" ht="56.25" x14ac:dyDescent="0.3">
      <c r="A113" s="238">
        <v>106</v>
      </c>
      <c r="B113" s="121" t="s">
        <v>974</v>
      </c>
      <c r="C113" s="108" t="s">
        <v>744</v>
      </c>
      <c r="D113" s="108" t="s">
        <v>843</v>
      </c>
      <c r="E113" s="108" t="s">
        <v>686</v>
      </c>
      <c r="F113" s="116" t="s">
        <v>996</v>
      </c>
      <c r="G113" s="109"/>
      <c r="H113" s="179">
        <v>1</v>
      </c>
      <c r="I113" s="109"/>
      <c r="J113" s="122">
        <v>1750</v>
      </c>
      <c r="K113" s="110"/>
      <c r="L113" s="124">
        <v>39673</v>
      </c>
      <c r="M113" s="123" t="s">
        <v>890</v>
      </c>
      <c r="N113" s="109"/>
      <c r="O113" s="109"/>
      <c r="P113" s="109"/>
      <c r="Q113" s="109"/>
    </row>
    <row r="114" spans="1:17" s="111" customFormat="1" ht="56.25" x14ac:dyDescent="0.3">
      <c r="A114" s="238">
        <v>107</v>
      </c>
      <c r="B114" s="121" t="s">
        <v>975</v>
      </c>
      <c r="C114" s="108" t="s">
        <v>844</v>
      </c>
      <c r="D114" s="108" t="s">
        <v>845</v>
      </c>
      <c r="E114" s="108" t="s">
        <v>686</v>
      </c>
      <c r="F114" s="116" t="s">
        <v>996</v>
      </c>
      <c r="G114" s="109"/>
      <c r="H114" s="179">
        <v>1</v>
      </c>
      <c r="I114" s="109"/>
      <c r="J114" s="122">
        <v>2000</v>
      </c>
      <c r="K114" s="110"/>
      <c r="L114" s="124">
        <v>39673</v>
      </c>
      <c r="M114" s="123" t="s">
        <v>890</v>
      </c>
      <c r="N114" s="109"/>
      <c r="O114" s="109"/>
      <c r="P114" s="109"/>
      <c r="Q114" s="109"/>
    </row>
    <row r="115" spans="1:17" s="111" customFormat="1" ht="56.25" x14ac:dyDescent="0.3">
      <c r="A115" s="238">
        <v>108</v>
      </c>
      <c r="B115" s="121" t="s">
        <v>976</v>
      </c>
      <c r="C115" s="108" t="s">
        <v>846</v>
      </c>
      <c r="D115" s="108" t="s">
        <v>847</v>
      </c>
      <c r="E115" s="108" t="s">
        <v>686</v>
      </c>
      <c r="F115" s="116" t="s">
        <v>996</v>
      </c>
      <c r="G115" s="109"/>
      <c r="H115" s="179">
        <v>1</v>
      </c>
      <c r="I115" s="109"/>
      <c r="J115" s="122">
        <v>4500</v>
      </c>
      <c r="K115" s="110"/>
      <c r="L115" s="124">
        <v>39673</v>
      </c>
      <c r="M115" s="123" t="s">
        <v>890</v>
      </c>
      <c r="N115" s="109"/>
      <c r="O115" s="109"/>
      <c r="P115" s="109"/>
      <c r="Q115" s="109"/>
    </row>
    <row r="116" spans="1:17" s="111" customFormat="1" ht="56.25" x14ac:dyDescent="0.3">
      <c r="A116" s="238">
        <v>109</v>
      </c>
      <c r="B116" s="121" t="s">
        <v>977</v>
      </c>
      <c r="C116" s="108" t="s">
        <v>825</v>
      </c>
      <c r="D116" s="108" t="s">
        <v>848</v>
      </c>
      <c r="E116" s="108" t="s">
        <v>686</v>
      </c>
      <c r="F116" s="116" t="s">
        <v>996</v>
      </c>
      <c r="G116" s="109"/>
      <c r="H116" s="179">
        <v>1</v>
      </c>
      <c r="I116" s="109"/>
      <c r="J116" s="122">
        <v>1500</v>
      </c>
      <c r="K116" s="110"/>
      <c r="L116" s="124">
        <v>39673</v>
      </c>
      <c r="M116" s="123" t="s">
        <v>890</v>
      </c>
      <c r="N116" s="109"/>
      <c r="O116" s="109"/>
      <c r="P116" s="109"/>
      <c r="Q116" s="109"/>
    </row>
    <row r="117" spans="1:17" s="111" customFormat="1" ht="56.25" x14ac:dyDescent="0.3">
      <c r="A117" s="238">
        <v>110</v>
      </c>
      <c r="B117" s="121" t="s">
        <v>978</v>
      </c>
      <c r="C117" s="108" t="s">
        <v>791</v>
      </c>
      <c r="D117" s="108" t="s">
        <v>849</v>
      </c>
      <c r="E117" s="108" t="s">
        <v>686</v>
      </c>
      <c r="F117" s="116" t="s">
        <v>996</v>
      </c>
      <c r="G117" s="109"/>
      <c r="H117" s="179">
        <v>1</v>
      </c>
      <c r="I117" s="109"/>
      <c r="J117" s="122">
        <v>1000</v>
      </c>
      <c r="K117" s="110"/>
      <c r="L117" s="124">
        <v>39673</v>
      </c>
      <c r="M117" s="123" t="s">
        <v>890</v>
      </c>
      <c r="N117" s="109"/>
      <c r="O117" s="109"/>
      <c r="P117" s="109"/>
      <c r="Q117" s="109"/>
    </row>
    <row r="118" spans="1:17" s="111" customFormat="1" ht="56.25" x14ac:dyDescent="0.3">
      <c r="A118" s="238">
        <v>111</v>
      </c>
      <c r="B118" s="121" t="s">
        <v>979</v>
      </c>
      <c r="C118" s="108" t="s">
        <v>828</v>
      </c>
      <c r="D118" s="108" t="s">
        <v>850</v>
      </c>
      <c r="E118" s="108" t="s">
        <v>686</v>
      </c>
      <c r="F118" s="116" t="s">
        <v>996</v>
      </c>
      <c r="G118" s="109"/>
      <c r="H118" s="179">
        <v>1</v>
      </c>
      <c r="I118" s="109"/>
      <c r="J118" s="122">
        <v>2500</v>
      </c>
      <c r="K118" s="110"/>
      <c r="L118" s="124">
        <v>39673</v>
      </c>
      <c r="M118" s="123" t="s">
        <v>890</v>
      </c>
      <c r="N118" s="109"/>
      <c r="O118" s="109"/>
      <c r="P118" s="109"/>
      <c r="Q118" s="109"/>
    </row>
    <row r="119" spans="1:17" s="111" customFormat="1" ht="56.25" x14ac:dyDescent="0.3">
      <c r="A119" s="238">
        <v>112</v>
      </c>
      <c r="B119" s="121" t="s">
        <v>980</v>
      </c>
      <c r="C119" s="108" t="s">
        <v>791</v>
      </c>
      <c r="D119" s="108" t="s">
        <v>851</v>
      </c>
      <c r="E119" s="108" t="s">
        <v>686</v>
      </c>
      <c r="F119" s="116" t="s">
        <v>996</v>
      </c>
      <c r="G119" s="109"/>
      <c r="H119" s="179">
        <v>1</v>
      </c>
      <c r="I119" s="109"/>
      <c r="J119" s="122">
        <v>1000</v>
      </c>
      <c r="K119" s="110"/>
      <c r="L119" s="124">
        <v>39673</v>
      </c>
      <c r="M119" s="123" t="s">
        <v>890</v>
      </c>
      <c r="N119" s="109"/>
      <c r="O119" s="109"/>
      <c r="P119" s="109"/>
      <c r="Q119" s="109"/>
    </row>
    <row r="120" spans="1:17" s="111" customFormat="1" ht="56.25" x14ac:dyDescent="0.3">
      <c r="A120" s="238">
        <v>113</v>
      </c>
      <c r="B120" s="121" t="s">
        <v>981</v>
      </c>
      <c r="C120" s="108" t="s">
        <v>830</v>
      </c>
      <c r="D120" s="108" t="s">
        <v>852</v>
      </c>
      <c r="E120" s="108" t="s">
        <v>686</v>
      </c>
      <c r="F120" s="116" t="s">
        <v>996</v>
      </c>
      <c r="G120" s="109"/>
      <c r="H120" s="179">
        <v>1</v>
      </c>
      <c r="I120" s="109"/>
      <c r="J120" s="122">
        <v>500</v>
      </c>
      <c r="K120" s="110"/>
      <c r="L120" s="124">
        <v>39673</v>
      </c>
      <c r="M120" s="123" t="s">
        <v>890</v>
      </c>
      <c r="N120" s="109"/>
      <c r="O120" s="109"/>
      <c r="P120" s="109"/>
      <c r="Q120" s="109"/>
    </row>
    <row r="121" spans="1:17" s="111" customFormat="1" ht="56.25" x14ac:dyDescent="0.3">
      <c r="A121" s="238">
        <v>114</v>
      </c>
      <c r="B121" s="121" t="s">
        <v>982</v>
      </c>
      <c r="C121" s="108" t="s">
        <v>825</v>
      </c>
      <c r="D121" s="108" t="s">
        <v>853</v>
      </c>
      <c r="E121" s="108" t="s">
        <v>686</v>
      </c>
      <c r="F121" s="116" t="s">
        <v>996</v>
      </c>
      <c r="G121" s="109"/>
      <c r="H121" s="179">
        <v>1</v>
      </c>
      <c r="I121" s="109"/>
      <c r="J121" s="122">
        <v>1500</v>
      </c>
      <c r="K121" s="110"/>
      <c r="L121" s="124">
        <v>39673</v>
      </c>
      <c r="M121" s="123" t="s">
        <v>890</v>
      </c>
      <c r="N121" s="109"/>
      <c r="O121" s="109"/>
      <c r="P121" s="109"/>
      <c r="Q121" s="109"/>
    </row>
    <row r="122" spans="1:17" s="111" customFormat="1" ht="56.25" x14ac:dyDescent="0.3">
      <c r="A122" s="238">
        <v>115</v>
      </c>
      <c r="B122" s="121" t="s">
        <v>983</v>
      </c>
      <c r="C122" s="108" t="s">
        <v>825</v>
      </c>
      <c r="D122" s="108" t="s">
        <v>550</v>
      </c>
      <c r="E122" s="108" t="s">
        <v>686</v>
      </c>
      <c r="F122" s="116" t="s">
        <v>996</v>
      </c>
      <c r="G122" s="109"/>
      <c r="H122" s="179">
        <v>1</v>
      </c>
      <c r="I122" s="109"/>
      <c r="J122" s="122">
        <v>1500</v>
      </c>
      <c r="K122" s="109"/>
      <c r="L122" s="124">
        <v>39673</v>
      </c>
      <c r="M122" s="123" t="s">
        <v>890</v>
      </c>
      <c r="N122" s="109"/>
      <c r="O122" s="109"/>
      <c r="P122" s="109"/>
      <c r="Q122" s="109"/>
    </row>
    <row r="123" spans="1:17" s="111" customFormat="1" ht="56.25" x14ac:dyDescent="0.3">
      <c r="A123" s="238">
        <v>116</v>
      </c>
      <c r="B123" s="121" t="s">
        <v>984</v>
      </c>
      <c r="C123" s="108" t="s">
        <v>846</v>
      </c>
      <c r="D123" s="108" t="s">
        <v>854</v>
      </c>
      <c r="E123" s="108" t="s">
        <v>686</v>
      </c>
      <c r="F123" s="116" t="s">
        <v>996</v>
      </c>
      <c r="G123" s="109"/>
      <c r="H123" s="179">
        <v>1</v>
      </c>
      <c r="I123" s="109"/>
      <c r="J123" s="122">
        <v>4500</v>
      </c>
      <c r="K123" s="110"/>
      <c r="L123" s="124">
        <v>39673</v>
      </c>
      <c r="M123" s="123" t="s">
        <v>890</v>
      </c>
      <c r="N123" s="109"/>
      <c r="O123" s="109"/>
      <c r="P123" s="109"/>
      <c r="Q123" s="109"/>
    </row>
    <row r="124" spans="1:17" s="111" customFormat="1" ht="56.25" x14ac:dyDescent="0.3">
      <c r="A124" s="238">
        <v>117</v>
      </c>
      <c r="B124" s="121" t="s">
        <v>985</v>
      </c>
      <c r="C124" s="108" t="s">
        <v>830</v>
      </c>
      <c r="D124" s="108" t="s">
        <v>555</v>
      </c>
      <c r="E124" s="108" t="s">
        <v>686</v>
      </c>
      <c r="F124" s="116" t="s">
        <v>996</v>
      </c>
      <c r="G124" s="109"/>
      <c r="H124" s="179">
        <v>1</v>
      </c>
      <c r="I124" s="109"/>
      <c r="J124" s="122">
        <v>500</v>
      </c>
      <c r="K124" s="110"/>
      <c r="L124" s="124">
        <v>39673</v>
      </c>
      <c r="M124" s="123" t="s">
        <v>890</v>
      </c>
      <c r="N124" s="109"/>
      <c r="O124" s="109"/>
      <c r="P124" s="109"/>
      <c r="Q124" s="109"/>
    </row>
    <row r="125" spans="1:17" s="111" customFormat="1" ht="56.25" x14ac:dyDescent="0.3">
      <c r="A125" s="238">
        <v>118</v>
      </c>
      <c r="B125" s="121" t="s">
        <v>986</v>
      </c>
      <c r="C125" s="108" t="s">
        <v>855</v>
      </c>
      <c r="D125" s="108" t="s">
        <v>856</v>
      </c>
      <c r="E125" s="108" t="s">
        <v>686</v>
      </c>
      <c r="F125" s="116" t="s">
        <v>996</v>
      </c>
      <c r="G125" s="109"/>
      <c r="H125" s="179">
        <v>1</v>
      </c>
      <c r="I125" s="109"/>
      <c r="J125" s="122">
        <v>250</v>
      </c>
      <c r="K125" s="110"/>
      <c r="L125" s="124">
        <v>39673</v>
      </c>
      <c r="M125" s="123" t="s">
        <v>890</v>
      </c>
      <c r="N125" s="109"/>
      <c r="O125" s="109"/>
      <c r="P125" s="109"/>
      <c r="Q125" s="109"/>
    </row>
    <row r="126" spans="1:17" s="92" customFormat="1" ht="120" customHeight="1" x14ac:dyDescent="0.3">
      <c r="A126" s="238">
        <v>119</v>
      </c>
      <c r="B126" s="121" t="s">
        <v>897</v>
      </c>
      <c r="C126" s="108" t="s">
        <v>1081</v>
      </c>
      <c r="D126" s="108" t="s">
        <v>858</v>
      </c>
      <c r="E126" s="116" t="s">
        <v>859</v>
      </c>
      <c r="F126" s="116" t="s">
        <v>996</v>
      </c>
      <c r="G126" s="120" t="s">
        <v>857</v>
      </c>
      <c r="H126" s="179">
        <v>1</v>
      </c>
      <c r="I126" s="120"/>
      <c r="J126" s="121">
        <v>2500</v>
      </c>
      <c r="K126" s="122">
        <v>891050</v>
      </c>
      <c r="L126" s="124">
        <v>39003</v>
      </c>
      <c r="M126" s="123" t="s">
        <v>1082</v>
      </c>
      <c r="N126" s="109"/>
      <c r="O126" s="119" t="s">
        <v>1480</v>
      </c>
      <c r="P126" s="153">
        <v>43363</v>
      </c>
      <c r="Q126" s="109"/>
    </row>
    <row r="127" spans="1:17" s="92" customFormat="1" ht="117.75" customHeight="1" x14ac:dyDescent="0.3">
      <c r="A127" s="238">
        <v>120</v>
      </c>
      <c r="B127" s="121" t="s">
        <v>898</v>
      </c>
      <c r="C127" s="108" t="s">
        <v>1083</v>
      </c>
      <c r="D127" s="108" t="s">
        <v>861</v>
      </c>
      <c r="E127" s="116" t="s">
        <v>859</v>
      </c>
      <c r="F127" s="116" t="s">
        <v>996</v>
      </c>
      <c r="G127" s="120" t="s">
        <v>860</v>
      </c>
      <c r="H127" s="179">
        <v>1</v>
      </c>
      <c r="I127" s="120"/>
      <c r="J127" s="121">
        <v>1078</v>
      </c>
      <c r="K127" s="122">
        <v>172824.95999999999</v>
      </c>
      <c r="L127" s="124">
        <v>39003</v>
      </c>
      <c r="M127" s="123" t="s">
        <v>1084</v>
      </c>
      <c r="N127" s="109"/>
      <c r="O127" s="119" t="s">
        <v>1480</v>
      </c>
      <c r="P127" s="153">
        <v>43363</v>
      </c>
      <c r="Q127" s="109"/>
    </row>
    <row r="128" spans="1:17" s="151" customFormat="1" ht="75" x14ac:dyDescent="0.3">
      <c r="A128" s="238">
        <v>121</v>
      </c>
      <c r="B128" s="121" t="s">
        <v>899</v>
      </c>
      <c r="C128" s="116" t="s">
        <v>1085</v>
      </c>
      <c r="D128" s="108" t="s">
        <v>862</v>
      </c>
      <c r="E128" s="116" t="s">
        <v>859</v>
      </c>
      <c r="F128" s="116" t="s">
        <v>996</v>
      </c>
      <c r="G128" s="120"/>
      <c r="H128" s="179">
        <v>1</v>
      </c>
      <c r="I128" s="120"/>
      <c r="J128" s="121">
        <v>36</v>
      </c>
      <c r="K128" s="122"/>
      <c r="L128" s="124">
        <v>39003</v>
      </c>
      <c r="M128" s="123" t="s">
        <v>77</v>
      </c>
      <c r="N128" s="109"/>
      <c r="O128" s="109"/>
      <c r="P128" s="109"/>
      <c r="Q128" s="109"/>
    </row>
    <row r="129" spans="1:17" s="92" customFormat="1" ht="112.5" x14ac:dyDescent="0.3">
      <c r="A129" s="238">
        <v>122</v>
      </c>
      <c r="B129" s="121" t="s">
        <v>900</v>
      </c>
      <c r="C129" s="116" t="s">
        <v>1086</v>
      </c>
      <c r="D129" s="108" t="s">
        <v>864</v>
      </c>
      <c r="E129" s="116" t="s">
        <v>859</v>
      </c>
      <c r="F129" s="116" t="s">
        <v>996</v>
      </c>
      <c r="G129" s="120" t="s">
        <v>863</v>
      </c>
      <c r="H129" s="179">
        <v>1</v>
      </c>
      <c r="I129" s="120"/>
      <c r="J129" s="121">
        <v>3441</v>
      </c>
      <c r="K129" s="122">
        <v>1588871.36</v>
      </c>
      <c r="L129" s="124">
        <v>39003</v>
      </c>
      <c r="M129" s="123" t="s">
        <v>1087</v>
      </c>
      <c r="N129" s="109"/>
      <c r="O129" s="119" t="s">
        <v>1480</v>
      </c>
      <c r="P129" s="153">
        <v>43363</v>
      </c>
      <c r="Q129" s="109"/>
    </row>
    <row r="130" spans="1:17" s="89" customFormat="1" ht="126" x14ac:dyDescent="0.3">
      <c r="A130" s="238">
        <v>123</v>
      </c>
      <c r="B130" s="121" t="s">
        <v>990</v>
      </c>
      <c r="C130" s="116" t="s">
        <v>1335</v>
      </c>
      <c r="D130" s="116" t="s">
        <v>866</v>
      </c>
      <c r="E130" s="116" t="s">
        <v>1211</v>
      </c>
      <c r="F130" s="116" t="s">
        <v>996</v>
      </c>
      <c r="G130" s="120" t="s">
        <v>865</v>
      </c>
      <c r="H130" s="179">
        <v>1</v>
      </c>
      <c r="I130" s="120"/>
      <c r="J130" s="204">
        <v>2119</v>
      </c>
      <c r="K130" s="122">
        <v>786786.06</v>
      </c>
      <c r="L130" s="117">
        <v>41794</v>
      </c>
      <c r="M130" s="125" t="s">
        <v>1346</v>
      </c>
      <c r="N130" s="109"/>
      <c r="O130" s="109"/>
      <c r="P130" s="109"/>
      <c r="Q130" s="109"/>
    </row>
    <row r="131" spans="1:17" s="89" customFormat="1" ht="112.5" x14ac:dyDescent="0.3">
      <c r="A131" s="238">
        <v>124</v>
      </c>
      <c r="B131" s="121" t="s">
        <v>991</v>
      </c>
      <c r="C131" s="116" t="s">
        <v>868</v>
      </c>
      <c r="D131" s="116" t="s">
        <v>869</v>
      </c>
      <c r="E131" s="116" t="s">
        <v>859</v>
      </c>
      <c r="F131" s="116" t="s">
        <v>996</v>
      </c>
      <c r="G131" s="120" t="s">
        <v>867</v>
      </c>
      <c r="H131" s="179">
        <v>1</v>
      </c>
      <c r="I131" s="120"/>
      <c r="J131" s="121">
        <v>2776</v>
      </c>
      <c r="K131" s="122">
        <v>1588871.36</v>
      </c>
      <c r="L131" s="117">
        <v>41913</v>
      </c>
      <c r="M131" s="125" t="s">
        <v>891</v>
      </c>
      <c r="N131" s="109"/>
      <c r="O131" s="109"/>
      <c r="P131" s="109"/>
      <c r="Q131" s="109"/>
    </row>
    <row r="132" spans="1:17" s="89" customFormat="1" ht="150" customHeight="1" x14ac:dyDescent="0.3">
      <c r="A132" s="238">
        <v>125</v>
      </c>
      <c r="B132" s="121" t="s">
        <v>992</v>
      </c>
      <c r="C132" s="116" t="s">
        <v>871</v>
      </c>
      <c r="D132" s="116" t="s">
        <v>872</v>
      </c>
      <c r="E132" s="116" t="s">
        <v>859</v>
      </c>
      <c r="F132" s="116" t="s">
        <v>996</v>
      </c>
      <c r="G132" s="120" t="s">
        <v>870</v>
      </c>
      <c r="H132" s="179">
        <v>1</v>
      </c>
      <c r="I132" s="120"/>
      <c r="J132" s="121">
        <v>492</v>
      </c>
      <c r="K132" s="122">
        <v>90282</v>
      </c>
      <c r="L132" s="117">
        <v>41913</v>
      </c>
      <c r="M132" s="125" t="s">
        <v>892</v>
      </c>
      <c r="N132" s="109"/>
      <c r="O132" s="123" t="s">
        <v>1481</v>
      </c>
      <c r="P132" s="118">
        <v>43370</v>
      </c>
      <c r="Q132" s="109"/>
    </row>
    <row r="133" spans="1:17" s="89" customFormat="1" ht="75" x14ac:dyDescent="0.3">
      <c r="A133" s="238">
        <v>126</v>
      </c>
      <c r="B133" s="121" t="s">
        <v>993</v>
      </c>
      <c r="C133" s="116" t="s">
        <v>1789</v>
      </c>
      <c r="D133" s="116" t="s">
        <v>874</v>
      </c>
      <c r="E133" s="116" t="s">
        <v>859</v>
      </c>
      <c r="F133" s="116" t="s">
        <v>998</v>
      </c>
      <c r="G133" s="120" t="s">
        <v>873</v>
      </c>
      <c r="H133" s="179">
        <v>1</v>
      </c>
      <c r="I133" s="120"/>
      <c r="J133" s="121">
        <v>11427</v>
      </c>
      <c r="K133" s="122">
        <v>2982675.54</v>
      </c>
      <c r="L133" s="117">
        <v>42115</v>
      </c>
      <c r="M133" s="123" t="s">
        <v>875</v>
      </c>
      <c r="N133" s="109"/>
      <c r="O133" s="123" t="s">
        <v>1484</v>
      </c>
      <c r="P133" s="117">
        <v>42115</v>
      </c>
      <c r="Q133" s="109"/>
    </row>
    <row r="134" spans="1:17" s="89" customFormat="1" ht="75" x14ac:dyDescent="0.3">
      <c r="A134" s="238">
        <v>127</v>
      </c>
      <c r="B134" s="121" t="s">
        <v>994</v>
      </c>
      <c r="C134" s="116" t="s">
        <v>877</v>
      </c>
      <c r="D134" s="116" t="s">
        <v>878</v>
      </c>
      <c r="E134" s="116" t="s">
        <v>859</v>
      </c>
      <c r="F134" s="116" t="s">
        <v>998</v>
      </c>
      <c r="G134" s="120" t="s">
        <v>876</v>
      </c>
      <c r="H134" s="179">
        <v>1</v>
      </c>
      <c r="I134" s="120"/>
      <c r="J134" s="121">
        <v>23510</v>
      </c>
      <c r="K134" s="122">
        <v>25255382.399999999</v>
      </c>
      <c r="L134" s="127">
        <v>42464</v>
      </c>
      <c r="M134" s="123" t="s">
        <v>999</v>
      </c>
      <c r="N134" s="109"/>
      <c r="O134" s="123" t="s">
        <v>1485</v>
      </c>
      <c r="P134" s="117">
        <v>42464</v>
      </c>
      <c r="Q134" s="109"/>
    </row>
    <row r="135" spans="1:17" s="152" customFormat="1" ht="75" x14ac:dyDescent="0.3">
      <c r="A135" s="238">
        <v>128</v>
      </c>
      <c r="B135" s="121" t="s">
        <v>987</v>
      </c>
      <c r="C135" s="116" t="s">
        <v>879</v>
      </c>
      <c r="D135" s="116" t="s">
        <v>880</v>
      </c>
      <c r="E135" s="116" t="s">
        <v>859</v>
      </c>
      <c r="F135" s="116" t="s">
        <v>998</v>
      </c>
      <c r="G135" s="120" t="s">
        <v>1166</v>
      </c>
      <c r="H135" s="179">
        <v>1</v>
      </c>
      <c r="I135" s="120"/>
      <c r="J135" s="121">
        <v>278</v>
      </c>
      <c r="K135" s="122"/>
      <c r="L135" s="127">
        <v>40919</v>
      </c>
      <c r="M135" s="123" t="s">
        <v>881</v>
      </c>
      <c r="N135" s="370"/>
      <c r="O135" s="123" t="s">
        <v>1486</v>
      </c>
      <c r="P135" s="118">
        <v>40919</v>
      </c>
      <c r="Q135" s="370"/>
    </row>
    <row r="136" spans="1:17" s="112" customFormat="1" ht="112.5" x14ac:dyDescent="0.3">
      <c r="A136" s="238">
        <v>129</v>
      </c>
      <c r="B136" s="121" t="s">
        <v>989</v>
      </c>
      <c r="C136" s="116" t="s">
        <v>882</v>
      </c>
      <c r="D136" s="116" t="s">
        <v>883</v>
      </c>
      <c r="E136" s="116" t="s">
        <v>884</v>
      </c>
      <c r="F136" s="116" t="s">
        <v>996</v>
      </c>
      <c r="G136" s="120" t="s">
        <v>61</v>
      </c>
      <c r="H136" s="179">
        <v>1</v>
      </c>
      <c r="I136" s="120"/>
      <c r="J136" s="121">
        <v>142</v>
      </c>
      <c r="K136" s="122">
        <v>14945.5</v>
      </c>
      <c r="L136" s="127">
        <v>41562</v>
      </c>
      <c r="M136" s="125" t="s">
        <v>1866</v>
      </c>
      <c r="N136" s="120"/>
      <c r="O136" s="123"/>
      <c r="P136" s="370"/>
      <c r="Q136" s="370"/>
    </row>
    <row r="137" spans="1:17" s="112" customFormat="1" ht="112.5" x14ac:dyDescent="0.3">
      <c r="A137" s="238">
        <v>130</v>
      </c>
      <c r="B137" s="121" t="s">
        <v>995</v>
      </c>
      <c r="C137" s="116" t="s">
        <v>885</v>
      </c>
      <c r="D137" s="116" t="s">
        <v>886</v>
      </c>
      <c r="E137" s="116" t="s">
        <v>884</v>
      </c>
      <c r="F137" s="116" t="s">
        <v>996</v>
      </c>
      <c r="G137" s="126" t="s">
        <v>62</v>
      </c>
      <c r="H137" s="179">
        <v>1</v>
      </c>
      <c r="I137" s="179">
        <v>1</v>
      </c>
      <c r="J137" s="121">
        <v>407</v>
      </c>
      <c r="K137" s="122">
        <v>232950.52</v>
      </c>
      <c r="L137" s="127">
        <v>42996</v>
      </c>
      <c r="M137" s="128" t="s">
        <v>888</v>
      </c>
      <c r="N137" s="370"/>
      <c r="O137" s="370"/>
      <c r="P137" s="370"/>
      <c r="Q137" s="370"/>
    </row>
    <row r="138" spans="1:17" s="112" customFormat="1" ht="94.5" x14ac:dyDescent="0.3">
      <c r="A138" s="238">
        <v>131</v>
      </c>
      <c r="B138" s="121" t="s">
        <v>1088</v>
      </c>
      <c r="C138" s="116" t="s">
        <v>1089</v>
      </c>
      <c r="D138" s="116" t="s">
        <v>1090</v>
      </c>
      <c r="E138" s="116" t="s">
        <v>1091</v>
      </c>
      <c r="F138" s="116" t="s">
        <v>48</v>
      </c>
      <c r="G138" s="126" t="s">
        <v>1092</v>
      </c>
      <c r="H138" s="179">
        <v>1</v>
      </c>
      <c r="I138" s="179">
        <v>1</v>
      </c>
      <c r="J138" s="121">
        <v>7586</v>
      </c>
      <c r="K138" s="122">
        <v>1612252.58</v>
      </c>
      <c r="L138" s="127">
        <v>43336</v>
      </c>
      <c r="M138" s="128" t="s">
        <v>1093</v>
      </c>
      <c r="N138" s="370"/>
      <c r="O138" s="123" t="s">
        <v>1482</v>
      </c>
      <c r="P138" s="117">
        <v>43363</v>
      </c>
      <c r="Q138" s="370"/>
    </row>
    <row r="139" spans="1:17" s="112" customFormat="1" ht="94.5" x14ac:dyDescent="0.3">
      <c r="A139" s="238">
        <v>132</v>
      </c>
      <c r="B139" s="121" t="s">
        <v>1094</v>
      </c>
      <c r="C139" s="116" t="s">
        <v>1096</v>
      </c>
      <c r="D139" s="116" t="s">
        <v>1097</v>
      </c>
      <c r="E139" s="116" t="s">
        <v>1091</v>
      </c>
      <c r="F139" s="116" t="s">
        <v>48</v>
      </c>
      <c r="G139" s="126" t="s">
        <v>1075</v>
      </c>
      <c r="H139" s="179">
        <v>1</v>
      </c>
      <c r="I139" s="126"/>
      <c r="J139" s="121">
        <v>30</v>
      </c>
      <c r="K139" s="122">
        <v>6375.9</v>
      </c>
      <c r="L139" s="127">
        <v>43269</v>
      </c>
      <c r="M139" s="128" t="s">
        <v>1098</v>
      </c>
      <c r="N139" s="370"/>
      <c r="O139" s="370"/>
      <c r="P139" s="370"/>
      <c r="Q139" s="370"/>
    </row>
    <row r="140" spans="1:17" s="112" customFormat="1" ht="94.5" x14ac:dyDescent="0.3">
      <c r="A140" s="238">
        <v>133</v>
      </c>
      <c r="B140" s="121" t="s">
        <v>1095</v>
      </c>
      <c r="C140" s="116" t="s">
        <v>1209</v>
      </c>
      <c r="D140" s="116" t="s">
        <v>1099</v>
      </c>
      <c r="E140" s="116" t="s">
        <v>1091</v>
      </c>
      <c r="F140" s="116" t="s">
        <v>48</v>
      </c>
      <c r="G140" s="126" t="s">
        <v>1072</v>
      </c>
      <c r="H140" s="179">
        <v>1</v>
      </c>
      <c r="I140" s="179">
        <v>1</v>
      </c>
      <c r="J140" s="121">
        <v>1058</v>
      </c>
      <c r="K140" s="122">
        <v>224856.74</v>
      </c>
      <c r="L140" s="127">
        <v>43269</v>
      </c>
      <c r="M140" s="128" t="s">
        <v>1100</v>
      </c>
      <c r="N140" s="370"/>
      <c r="O140" s="370"/>
      <c r="P140" s="370"/>
      <c r="Q140" s="370"/>
    </row>
    <row r="141" spans="1:17" s="112" customFormat="1" ht="94.5" x14ac:dyDescent="0.3">
      <c r="A141" s="238">
        <v>134</v>
      </c>
      <c r="B141" s="121" t="s">
        <v>1101</v>
      </c>
      <c r="C141" s="116" t="s">
        <v>1096</v>
      </c>
      <c r="D141" s="116" t="s">
        <v>1102</v>
      </c>
      <c r="E141" s="116" t="s">
        <v>1091</v>
      </c>
      <c r="F141" s="116" t="s">
        <v>48</v>
      </c>
      <c r="G141" s="126" t="s">
        <v>1074</v>
      </c>
      <c r="H141" s="179">
        <v>1</v>
      </c>
      <c r="I141" s="179">
        <v>1</v>
      </c>
      <c r="J141" s="121">
        <v>2299</v>
      </c>
      <c r="K141" s="122">
        <v>488606.47</v>
      </c>
      <c r="L141" s="127">
        <v>43354</v>
      </c>
      <c r="M141" s="128" t="s">
        <v>1103</v>
      </c>
      <c r="N141" s="370"/>
      <c r="O141" s="371"/>
      <c r="P141" s="370"/>
      <c r="Q141" s="370"/>
    </row>
    <row r="142" spans="1:17" ht="94.5" x14ac:dyDescent="0.25">
      <c r="A142" s="238">
        <v>135</v>
      </c>
      <c r="B142" s="121" t="s">
        <v>1340</v>
      </c>
      <c r="C142" s="116" t="s">
        <v>1781</v>
      </c>
      <c r="D142" s="116" t="s">
        <v>1341</v>
      </c>
      <c r="E142" s="116" t="s">
        <v>1211</v>
      </c>
      <c r="F142" s="116" t="s">
        <v>998</v>
      </c>
      <c r="G142" s="120" t="s">
        <v>1342</v>
      </c>
      <c r="H142" s="179">
        <v>1</v>
      </c>
      <c r="I142" s="179">
        <v>1</v>
      </c>
      <c r="J142" s="204">
        <v>13690</v>
      </c>
      <c r="K142" s="204" t="s">
        <v>1343</v>
      </c>
      <c r="L142" s="117"/>
      <c r="M142" s="125" t="s">
        <v>1345</v>
      </c>
      <c r="N142" s="178"/>
      <c r="O142" s="123" t="s">
        <v>1486</v>
      </c>
      <c r="P142" s="117">
        <v>43922</v>
      </c>
      <c r="Q142" s="178"/>
    </row>
    <row r="143" spans="1:17" s="112" customFormat="1" ht="78.75" x14ac:dyDescent="0.3">
      <c r="A143" s="238">
        <v>136</v>
      </c>
      <c r="B143" s="121" t="s">
        <v>1172</v>
      </c>
      <c r="C143" s="116" t="s">
        <v>1173</v>
      </c>
      <c r="D143" s="116" t="s">
        <v>1174</v>
      </c>
      <c r="E143" s="116" t="s">
        <v>1216</v>
      </c>
      <c r="F143" s="116" t="s">
        <v>998</v>
      </c>
      <c r="G143" s="126" t="s">
        <v>1175</v>
      </c>
      <c r="H143" s="179">
        <v>1</v>
      </c>
      <c r="I143" s="179">
        <v>1</v>
      </c>
      <c r="J143" s="121">
        <v>1223</v>
      </c>
      <c r="K143" s="122" t="s">
        <v>1176</v>
      </c>
      <c r="L143" s="127">
        <v>43489</v>
      </c>
      <c r="M143" s="128" t="s">
        <v>1177</v>
      </c>
      <c r="N143" s="370"/>
      <c r="O143" s="123" t="s">
        <v>1486</v>
      </c>
      <c r="P143" s="117">
        <v>43489</v>
      </c>
      <c r="Q143" s="370"/>
    </row>
    <row r="144" spans="1:17" s="112" customFormat="1" ht="78.75" x14ac:dyDescent="0.3">
      <c r="A144" s="238">
        <v>137</v>
      </c>
      <c r="B144" s="121" t="s">
        <v>1178</v>
      </c>
      <c r="C144" s="116" t="s">
        <v>1173</v>
      </c>
      <c r="D144" s="116" t="s">
        <v>1179</v>
      </c>
      <c r="E144" s="116" t="s">
        <v>1091</v>
      </c>
      <c r="F144" s="116" t="s">
        <v>998</v>
      </c>
      <c r="G144" s="126" t="s">
        <v>1180</v>
      </c>
      <c r="H144" s="179">
        <v>1</v>
      </c>
      <c r="I144" s="179">
        <v>1</v>
      </c>
      <c r="J144" s="121">
        <v>1150</v>
      </c>
      <c r="K144" s="122" t="s">
        <v>1181</v>
      </c>
      <c r="L144" s="127">
        <v>43515</v>
      </c>
      <c r="M144" s="128" t="s">
        <v>1182</v>
      </c>
      <c r="N144" s="370"/>
      <c r="O144" s="123" t="s">
        <v>1486</v>
      </c>
      <c r="P144" s="117">
        <v>43515</v>
      </c>
      <c r="Q144" s="370"/>
    </row>
    <row r="145" spans="1:17" s="112" customFormat="1" ht="93.75" x14ac:dyDescent="0.3">
      <c r="A145" s="238">
        <v>138</v>
      </c>
      <c r="B145" s="121" t="s">
        <v>1191</v>
      </c>
      <c r="C145" s="116" t="s">
        <v>1194</v>
      </c>
      <c r="D145" s="116" t="s">
        <v>1195</v>
      </c>
      <c r="E145" s="116" t="s">
        <v>1091</v>
      </c>
      <c r="F145" s="116" t="s">
        <v>996</v>
      </c>
      <c r="G145" s="126" t="s">
        <v>1196</v>
      </c>
      <c r="H145" s="179">
        <v>1</v>
      </c>
      <c r="I145" s="179">
        <v>1</v>
      </c>
      <c r="J145" s="121">
        <v>8649</v>
      </c>
      <c r="K145" s="122">
        <v>1838171.97</v>
      </c>
      <c r="L145" s="127">
        <v>43703</v>
      </c>
      <c r="M145" s="128" t="s">
        <v>1197</v>
      </c>
      <c r="N145" s="370"/>
      <c r="O145" s="370"/>
      <c r="P145" s="370"/>
      <c r="Q145" s="370"/>
    </row>
    <row r="146" spans="1:17" s="112" customFormat="1" ht="149.25" customHeight="1" x14ac:dyDescent="0.3">
      <c r="A146" s="238">
        <v>139</v>
      </c>
      <c r="B146" s="121" t="s">
        <v>1192</v>
      </c>
      <c r="C146" s="116" t="s">
        <v>1198</v>
      </c>
      <c r="D146" s="116" t="s">
        <v>1199</v>
      </c>
      <c r="E146" s="193" t="s">
        <v>1200</v>
      </c>
      <c r="F146" s="116" t="s">
        <v>996</v>
      </c>
      <c r="G146" s="126" t="s">
        <v>1201</v>
      </c>
      <c r="H146" s="179">
        <v>1</v>
      </c>
      <c r="I146" s="179">
        <v>1</v>
      </c>
      <c r="J146" s="121">
        <v>6493</v>
      </c>
      <c r="K146" s="122">
        <v>4997272.5199999996</v>
      </c>
      <c r="L146" s="127">
        <v>43693</v>
      </c>
      <c r="M146" s="128" t="s">
        <v>1202</v>
      </c>
      <c r="N146" s="370"/>
      <c r="O146" s="370"/>
      <c r="P146" s="370"/>
      <c r="Q146" s="370"/>
    </row>
    <row r="147" spans="1:17" s="112" customFormat="1" ht="148.5" customHeight="1" x14ac:dyDescent="0.3">
      <c r="A147" s="238">
        <v>140</v>
      </c>
      <c r="B147" s="121" t="s">
        <v>1193</v>
      </c>
      <c r="C147" s="116" t="s">
        <v>1198</v>
      </c>
      <c r="D147" s="116" t="s">
        <v>1203</v>
      </c>
      <c r="E147" s="193" t="s">
        <v>1200</v>
      </c>
      <c r="F147" s="116" t="s">
        <v>996</v>
      </c>
      <c r="G147" s="126" t="s">
        <v>1204</v>
      </c>
      <c r="H147" s="179">
        <v>1</v>
      </c>
      <c r="I147" s="179">
        <v>1</v>
      </c>
      <c r="J147" s="121">
        <v>3583</v>
      </c>
      <c r="K147" s="122">
        <v>2757620.12</v>
      </c>
      <c r="L147" s="127">
        <v>43703</v>
      </c>
      <c r="M147" s="128" t="s">
        <v>1205</v>
      </c>
      <c r="N147" s="370"/>
      <c r="O147" s="370"/>
      <c r="P147" s="370"/>
      <c r="Q147" s="370"/>
    </row>
    <row r="148" spans="1:17" s="112" customFormat="1" ht="84" customHeight="1" x14ac:dyDescent="0.3">
      <c r="A148" s="238">
        <v>141</v>
      </c>
      <c r="B148" s="121" t="s">
        <v>1207</v>
      </c>
      <c r="C148" s="116" t="s">
        <v>1209</v>
      </c>
      <c r="D148" s="116" t="s">
        <v>1210</v>
      </c>
      <c r="E148" s="193" t="s">
        <v>1211</v>
      </c>
      <c r="F148" s="116" t="s">
        <v>998</v>
      </c>
      <c r="G148" s="126" t="s">
        <v>1212</v>
      </c>
      <c r="H148" s="179">
        <v>1</v>
      </c>
      <c r="I148" s="179">
        <v>1</v>
      </c>
      <c r="J148" s="121">
        <v>1500</v>
      </c>
      <c r="K148" s="122">
        <v>319065</v>
      </c>
      <c r="L148" s="127">
        <v>43685</v>
      </c>
      <c r="M148" s="128" t="s">
        <v>1213</v>
      </c>
      <c r="N148" s="370"/>
      <c r="O148" s="123" t="s">
        <v>1486</v>
      </c>
      <c r="P148" s="117">
        <v>43699</v>
      </c>
      <c r="Q148" s="370"/>
    </row>
    <row r="149" spans="1:17" s="112" customFormat="1" ht="84.75" customHeight="1" x14ac:dyDescent="0.3">
      <c r="A149" s="238">
        <v>142</v>
      </c>
      <c r="B149" s="121" t="s">
        <v>1208</v>
      </c>
      <c r="C149" s="116" t="s">
        <v>1214</v>
      </c>
      <c r="D149" s="116" t="s">
        <v>1215</v>
      </c>
      <c r="E149" s="193" t="s">
        <v>1091</v>
      </c>
      <c r="F149" s="116" t="s">
        <v>998</v>
      </c>
      <c r="G149" s="126" t="s">
        <v>1217</v>
      </c>
      <c r="H149" s="179">
        <v>1</v>
      </c>
      <c r="I149" s="179">
        <v>1</v>
      </c>
      <c r="J149" s="121">
        <v>521</v>
      </c>
      <c r="K149" s="122">
        <v>110821.91</v>
      </c>
      <c r="L149" s="127">
        <v>43685</v>
      </c>
      <c r="M149" s="128" t="s">
        <v>1218</v>
      </c>
      <c r="N149" s="370"/>
      <c r="O149" s="123" t="s">
        <v>1486</v>
      </c>
      <c r="P149" s="117">
        <v>43699</v>
      </c>
      <c r="Q149" s="370"/>
    </row>
    <row r="150" spans="1:17" s="112" customFormat="1" ht="180.75" customHeight="1" x14ac:dyDescent="0.3">
      <c r="A150" s="238">
        <v>143</v>
      </c>
      <c r="B150" s="121" t="s">
        <v>1336</v>
      </c>
      <c r="C150" s="116" t="s">
        <v>1337</v>
      </c>
      <c r="D150" s="116" t="s">
        <v>1338</v>
      </c>
      <c r="E150" s="116" t="s">
        <v>1211</v>
      </c>
      <c r="F150" s="116" t="s">
        <v>996</v>
      </c>
      <c r="G150" s="120" t="s">
        <v>1339</v>
      </c>
      <c r="H150" s="179">
        <v>1</v>
      </c>
      <c r="I150" s="179">
        <v>1</v>
      </c>
      <c r="J150" s="204">
        <v>1584</v>
      </c>
      <c r="K150" s="122">
        <v>336932.64</v>
      </c>
      <c r="L150" s="117">
        <v>41794</v>
      </c>
      <c r="M150" s="125" t="s">
        <v>1344</v>
      </c>
      <c r="N150" s="370"/>
      <c r="O150" s="372" t="s">
        <v>1837</v>
      </c>
      <c r="P150" s="370"/>
      <c r="Q150" s="370"/>
    </row>
    <row r="151" spans="1:17" s="112" customFormat="1" ht="180.75" customHeight="1" x14ac:dyDescent="0.3">
      <c r="A151" s="238">
        <v>144</v>
      </c>
      <c r="B151" s="121" t="s">
        <v>1347</v>
      </c>
      <c r="C151" s="116" t="s">
        <v>1362</v>
      </c>
      <c r="D151" s="116" t="s">
        <v>1363</v>
      </c>
      <c r="E151" s="116" t="s">
        <v>1211</v>
      </c>
      <c r="F151" s="116" t="s">
        <v>996</v>
      </c>
      <c r="G151" s="120" t="s">
        <v>1360</v>
      </c>
      <c r="H151" s="122">
        <v>19368.47</v>
      </c>
      <c r="I151" s="122">
        <v>19368.47</v>
      </c>
      <c r="J151" s="204">
        <v>121</v>
      </c>
      <c r="K151" s="122" t="s">
        <v>1361</v>
      </c>
      <c r="L151" s="117">
        <v>44060</v>
      </c>
      <c r="M151" s="125" t="s">
        <v>1369</v>
      </c>
      <c r="N151" s="370"/>
      <c r="O151" s="370"/>
      <c r="P151" s="370"/>
      <c r="Q151" s="370"/>
    </row>
    <row r="152" spans="1:17" s="112" customFormat="1" ht="150" customHeight="1" x14ac:dyDescent="0.3">
      <c r="A152" s="238">
        <v>145</v>
      </c>
      <c r="B152" s="121" t="s">
        <v>1364</v>
      </c>
      <c r="C152" s="116" t="s">
        <v>1365</v>
      </c>
      <c r="D152" s="116" t="s">
        <v>1366</v>
      </c>
      <c r="E152" s="116" t="s">
        <v>1211</v>
      </c>
      <c r="F152" s="116" t="s">
        <v>996</v>
      </c>
      <c r="G152" s="120" t="s">
        <v>1367</v>
      </c>
      <c r="H152" s="179">
        <v>1</v>
      </c>
      <c r="I152" s="179">
        <v>1</v>
      </c>
      <c r="J152" s="204">
        <v>4366</v>
      </c>
      <c r="K152" s="204">
        <v>928691.86</v>
      </c>
      <c r="L152" s="117">
        <v>44068</v>
      </c>
      <c r="M152" s="128" t="s">
        <v>1368</v>
      </c>
      <c r="N152" s="370"/>
      <c r="O152" s="370"/>
      <c r="P152" s="370"/>
      <c r="Q152" s="370"/>
    </row>
    <row r="153" spans="1:17" s="112" customFormat="1" ht="150" customHeight="1" x14ac:dyDescent="0.3">
      <c r="A153" s="238">
        <v>146</v>
      </c>
      <c r="B153" s="121" t="s">
        <v>1430</v>
      </c>
      <c r="C153" s="116" t="s">
        <v>1431</v>
      </c>
      <c r="D153" s="116" t="s">
        <v>1432</v>
      </c>
      <c r="E153" s="116" t="s">
        <v>1211</v>
      </c>
      <c r="F153" s="116" t="s">
        <v>996</v>
      </c>
      <c r="G153" s="120" t="s">
        <v>1433</v>
      </c>
      <c r="H153" s="179">
        <v>1</v>
      </c>
      <c r="I153" s="120"/>
      <c r="J153" s="204">
        <v>747</v>
      </c>
      <c r="K153" s="204">
        <v>158759.91</v>
      </c>
      <c r="L153" s="117">
        <v>43850</v>
      </c>
      <c r="M153" s="128" t="s">
        <v>1434</v>
      </c>
      <c r="N153" s="370"/>
      <c r="O153" s="370"/>
      <c r="P153" s="370"/>
      <c r="Q153" s="370"/>
    </row>
    <row r="154" spans="1:17" s="112" customFormat="1" ht="150" customHeight="1" x14ac:dyDescent="0.3">
      <c r="A154" s="238">
        <v>147</v>
      </c>
      <c r="B154" s="121" t="s">
        <v>1494</v>
      </c>
      <c r="C154" s="116" t="s">
        <v>1431</v>
      </c>
      <c r="D154" s="116" t="s">
        <v>1495</v>
      </c>
      <c r="E154" s="116" t="s">
        <v>1211</v>
      </c>
      <c r="F154" s="116" t="s">
        <v>998</v>
      </c>
      <c r="G154" s="120" t="s">
        <v>1496</v>
      </c>
      <c r="H154" s="179">
        <v>1</v>
      </c>
      <c r="I154" s="120"/>
      <c r="J154" s="121">
        <v>500</v>
      </c>
      <c r="K154" s="204" t="s">
        <v>1497</v>
      </c>
      <c r="L154" s="117">
        <v>44428</v>
      </c>
      <c r="M154" s="128" t="s">
        <v>1498</v>
      </c>
      <c r="N154" s="370"/>
      <c r="O154" s="370"/>
      <c r="P154" s="370"/>
      <c r="Q154" s="370"/>
    </row>
    <row r="155" spans="1:17" s="112" customFormat="1" ht="150" customHeight="1" x14ac:dyDescent="0.3">
      <c r="A155" s="238">
        <v>148</v>
      </c>
      <c r="B155" s="121" t="s">
        <v>1499</v>
      </c>
      <c r="C155" s="116" t="s">
        <v>1620</v>
      </c>
      <c r="D155" s="116" t="s">
        <v>1500</v>
      </c>
      <c r="E155" s="116" t="s">
        <v>1211</v>
      </c>
      <c r="F155" s="116" t="s">
        <v>998</v>
      </c>
      <c r="G155" s="120" t="s">
        <v>1631</v>
      </c>
      <c r="H155" s="179">
        <v>1</v>
      </c>
      <c r="I155" s="179">
        <v>1</v>
      </c>
      <c r="J155" s="121">
        <v>863</v>
      </c>
      <c r="K155" s="204" t="s">
        <v>1501</v>
      </c>
      <c r="L155" s="117">
        <v>44428</v>
      </c>
      <c r="M155" s="128" t="s">
        <v>1502</v>
      </c>
      <c r="N155" s="370"/>
      <c r="O155" s="370"/>
      <c r="P155" s="370"/>
      <c r="Q155" s="370"/>
    </row>
    <row r="156" spans="1:17" s="112" customFormat="1" ht="150" customHeight="1" x14ac:dyDescent="0.3">
      <c r="A156" s="238">
        <v>149</v>
      </c>
      <c r="B156" s="121" t="s">
        <v>1503</v>
      </c>
      <c r="C156" s="116" t="s">
        <v>1504</v>
      </c>
      <c r="D156" s="116" t="s">
        <v>1505</v>
      </c>
      <c r="E156" s="116" t="s">
        <v>1211</v>
      </c>
      <c r="F156" s="116" t="s">
        <v>998</v>
      </c>
      <c r="G156" s="120" t="s">
        <v>1506</v>
      </c>
      <c r="H156" s="179">
        <v>1</v>
      </c>
      <c r="I156" s="120"/>
      <c r="J156" s="121">
        <v>9841</v>
      </c>
      <c r="K156" s="204" t="s">
        <v>1507</v>
      </c>
      <c r="L156" s="117">
        <v>44446</v>
      </c>
      <c r="M156" s="128" t="s">
        <v>1508</v>
      </c>
      <c r="N156" s="370"/>
      <c r="O156" s="370"/>
      <c r="P156" s="370"/>
      <c r="Q156" s="370"/>
    </row>
    <row r="157" spans="1:17" s="112" customFormat="1" ht="150" customHeight="1" x14ac:dyDescent="0.3">
      <c r="A157" s="238">
        <v>150</v>
      </c>
      <c r="B157" s="121" t="s">
        <v>1621</v>
      </c>
      <c r="C157" s="116" t="s">
        <v>1504</v>
      </c>
      <c r="D157" s="116" t="s">
        <v>1673</v>
      </c>
      <c r="E157" s="116" t="s">
        <v>1211</v>
      </c>
      <c r="F157" s="116" t="s">
        <v>996</v>
      </c>
      <c r="G157" s="120" t="s">
        <v>1622</v>
      </c>
      <c r="H157" s="179">
        <v>1</v>
      </c>
      <c r="I157" s="179">
        <v>1</v>
      </c>
      <c r="J157" s="121">
        <v>4987</v>
      </c>
      <c r="K157" s="204" t="s">
        <v>1623</v>
      </c>
      <c r="L157" s="117">
        <v>44494</v>
      </c>
      <c r="M157" s="128" t="s">
        <v>1624</v>
      </c>
      <c r="N157" s="370"/>
      <c r="O157" s="370"/>
      <c r="P157" s="370"/>
      <c r="Q157" s="370"/>
    </row>
    <row r="158" spans="1:17" s="89" customFormat="1" ht="112.5" x14ac:dyDescent="0.3">
      <c r="A158" s="238">
        <v>151</v>
      </c>
      <c r="B158" s="121" t="s">
        <v>1676</v>
      </c>
      <c r="C158" s="116" t="s">
        <v>1677</v>
      </c>
      <c r="D158" s="116" t="s">
        <v>1678</v>
      </c>
      <c r="E158" s="116" t="s">
        <v>1211</v>
      </c>
      <c r="F158" s="116" t="s">
        <v>996</v>
      </c>
      <c r="G158" s="120" t="s">
        <v>1679</v>
      </c>
      <c r="H158" s="179">
        <v>1</v>
      </c>
      <c r="I158" s="120"/>
      <c r="J158" s="204">
        <v>1898</v>
      </c>
      <c r="K158" s="122">
        <v>722967.18</v>
      </c>
      <c r="L158" s="117">
        <v>44587</v>
      </c>
      <c r="M158" s="125" t="s">
        <v>1680</v>
      </c>
      <c r="N158" s="109"/>
      <c r="O158" s="109"/>
      <c r="P158" s="109"/>
      <c r="Q158" s="109"/>
    </row>
    <row r="159" spans="1:17" s="89" customFormat="1" ht="112.5" x14ac:dyDescent="0.3">
      <c r="A159" s="238">
        <v>152</v>
      </c>
      <c r="B159" s="121" t="s">
        <v>1681</v>
      </c>
      <c r="C159" s="116" t="s">
        <v>1682</v>
      </c>
      <c r="D159" s="116" t="s">
        <v>1678</v>
      </c>
      <c r="E159" s="116" t="s">
        <v>1211</v>
      </c>
      <c r="F159" s="116" t="s">
        <v>996</v>
      </c>
      <c r="G159" s="120" t="s">
        <v>1683</v>
      </c>
      <c r="H159" s="179">
        <v>1</v>
      </c>
      <c r="I159" s="120"/>
      <c r="J159" s="204">
        <v>1900</v>
      </c>
      <c r="K159" s="122">
        <v>732583</v>
      </c>
      <c r="L159" s="117">
        <v>44587</v>
      </c>
      <c r="M159" s="125" t="s">
        <v>1684</v>
      </c>
      <c r="N159" s="109"/>
      <c r="O159" s="109"/>
      <c r="P159" s="109"/>
      <c r="Q159" s="109"/>
    </row>
    <row r="160" spans="1:17" s="89" customFormat="1" ht="112.5" x14ac:dyDescent="0.3">
      <c r="A160" s="238">
        <v>153</v>
      </c>
      <c r="B160" s="121" t="s">
        <v>1685</v>
      </c>
      <c r="C160" s="116" t="s">
        <v>1682</v>
      </c>
      <c r="D160" s="116" t="s">
        <v>1678</v>
      </c>
      <c r="E160" s="116" t="s">
        <v>1211</v>
      </c>
      <c r="F160" s="116" t="s">
        <v>996</v>
      </c>
      <c r="G160" s="120" t="s">
        <v>1686</v>
      </c>
      <c r="H160" s="179">
        <v>1</v>
      </c>
      <c r="I160" s="120"/>
      <c r="J160" s="204">
        <v>2000</v>
      </c>
      <c r="K160" s="122">
        <v>790380</v>
      </c>
      <c r="L160" s="117">
        <v>44587</v>
      </c>
      <c r="M160" s="125" t="s">
        <v>1687</v>
      </c>
      <c r="N160" s="109"/>
      <c r="O160" s="109"/>
      <c r="P160" s="109"/>
      <c r="Q160" s="109"/>
    </row>
    <row r="161" spans="1:17" s="89" customFormat="1" ht="112.5" x14ac:dyDescent="0.3">
      <c r="A161" s="238">
        <v>154</v>
      </c>
      <c r="B161" s="121" t="s">
        <v>1688</v>
      </c>
      <c r="C161" s="116" t="s">
        <v>1682</v>
      </c>
      <c r="D161" s="116" t="s">
        <v>1678</v>
      </c>
      <c r="E161" s="116" t="s">
        <v>1211</v>
      </c>
      <c r="F161" s="116" t="s">
        <v>996</v>
      </c>
      <c r="G161" s="120" t="s">
        <v>1689</v>
      </c>
      <c r="H161" s="179">
        <v>1</v>
      </c>
      <c r="I161" s="120"/>
      <c r="J161" s="204">
        <v>1973</v>
      </c>
      <c r="K161" s="122">
        <v>748201.06</v>
      </c>
      <c r="L161" s="117">
        <v>44587</v>
      </c>
      <c r="M161" s="125" t="s">
        <v>1690</v>
      </c>
      <c r="N161" s="109"/>
      <c r="O161" s="109"/>
      <c r="P161" s="109"/>
      <c r="Q161" s="109"/>
    </row>
    <row r="162" spans="1:17" s="89" customFormat="1" ht="112.5" x14ac:dyDescent="0.3">
      <c r="A162" s="238">
        <v>155</v>
      </c>
      <c r="B162" s="121" t="s">
        <v>1691</v>
      </c>
      <c r="C162" s="116" t="s">
        <v>1682</v>
      </c>
      <c r="D162" s="116" t="s">
        <v>1678</v>
      </c>
      <c r="E162" s="116" t="s">
        <v>1211</v>
      </c>
      <c r="F162" s="116" t="s">
        <v>996</v>
      </c>
      <c r="G162" s="120" t="s">
        <v>1692</v>
      </c>
      <c r="H162" s="179">
        <v>1</v>
      </c>
      <c r="I162" s="120"/>
      <c r="J162" s="204">
        <v>1793</v>
      </c>
      <c r="K162" s="122">
        <v>690394.65</v>
      </c>
      <c r="L162" s="117">
        <v>44586</v>
      </c>
      <c r="M162" s="125" t="s">
        <v>1693</v>
      </c>
      <c r="N162" s="109"/>
      <c r="O162" s="109"/>
      <c r="P162" s="109"/>
      <c r="Q162" s="109"/>
    </row>
    <row r="163" spans="1:17" s="89" customFormat="1" ht="112.5" x14ac:dyDescent="0.3">
      <c r="A163" s="238">
        <v>156</v>
      </c>
      <c r="B163" s="121" t="s">
        <v>1694</v>
      </c>
      <c r="C163" s="116" t="s">
        <v>1682</v>
      </c>
      <c r="D163" s="116" t="s">
        <v>1678</v>
      </c>
      <c r="E163" s="116" t="s">
        <v>1211</v>
      </c>
      <c r="F163" s="116" t="s">
        <v>996</v>
      </c>
      <c r="G163" s="120" t="s">
        <v>1695</v>
      </c>
      <c r="H163" s="179">
        <v>1</v>
      </c>
      <c r="I163" s="120"/>
      <c r="J163" s="204">
        <v>1800</v>
      </c>
      <c r="K163" s="122">
        <v>699750</v>
      </c>
      <c r="L163" s="117">
        <v>44587</v>
      </c>
      <c r="M163" s="125" t="s">
        <v>1696</v>
      </c>
      <c r="N163" s="109"/>
      <c r="O163" s="109"/>
      <c r="P163" s="109"/>
      <c r="Q163" s="109"/>
    </row>
    <row r="164" spans="1:17" s="89" customFormat="1" ht="112.5" x14ac:dyDescent="0.3">
      <c r="A164" s="238">
        <v>157</v>
      </c>
      <c r="B164" s="121" t="s">
        <v>1697</v>
      </c>
      <c r="C164" s="116" t="s">
        <v>1682</v>
      </c>
      <c r="D164" s="116" t="s">
        <v>1678</v>
      </c>
      <c r="E164" s="116" t="s">
        <v>1211</v>
      </c>
      <c r="F164" s="116" t="s">
        <v>996</v>
      </c>
      <c r="G164" s="120" t="s">
        <v>1698</v>
      </c>
      <c r="H164" s="179">
        <v>1</v>
      </c>
      <c r="I164" s="120"/>
      <c r="J164" s="204">
        <v>2000</v>
      </c>
      <c r="K164" s="122">
        <v>777700</v>
      </c>
      <c r="L164" s="117">
        <v>44586</v>
      </c>
      <c r="M164" s="125" t="s">
        <v>1699</v>
      </c>
      <c r="N164" s="109"/>
      <c r="O164" s="109"/>
      <c r="P164" s="109"/>
      <c r="Q164" s="109"/>
    </row>
    <row r="165" spans="1:17" s="89" customFormat="1" ht="112.5" x14ac:dyDescent="0.3">
      <c r="A165" s="238">
        <v>158</v>
      </c>
      <c r="B165" s="121" t="s">
        <v>1700</v>
      </c>
      <c r="C165" s="116" t="s">
        <v>1682</v>
      </c>
      <c r="D165" s="116" t="s">
        <v>1678</v>
      </c>
      <c r="E165" s="116" t="s">
        <v>1211</v>
      </c>
      <c r="F165" s="116" t="s">
        <v>996</v>
      </c>
      <c r="G165" s="120" t="s">
        <v>1701</v>
      </c>
      <c r="H165" s="179">
        <v>1</v>
      </c>
      <c r="I165" s="120"/>
      <c r="J165" s="204">
        <v>1753</v>
      </c>
      <c r="K165" s="122">
        <v>679532.92</v>
      </c>
      <c r="L165" s="117">
        <v>44586</v>
      </c>
      <c r="M165" s="125" t="s">
        <v>1702</v>
      </c>
      <c r="N165" s="109"/>
      <c r="O165" s="109"/>
      <c r="P165" s="109"/>
      <c r="Q165" s="109"/>
    </row>
    <row r="166" spans="1:17" s="89" customFormat="1" ht="112.5" x14ac:dyDescent="0.3">
      <c r="A166" s="238">
        <v>159</v>
      </c>
      <c r="B166" s="121" t="s">
        <v>1703</v>
      </c>
      <c r="C166" s="116" t="s">
        <v>1682</v>
      </c>
      <c r="D166" s="116" t="s">
        <v>1678</v>
      </c>
      <c r="E166" s="116" t="s">
        <v>1211</v>
      </c>
      <c r="F166" s="116" t="s">
        <v>996</v>
      </c>
      <c r="G166" s="120" t="s">
        <v>1704</v>
      </c>
      <c r="H166" s="179">
        <v>1</v>
      </c>
      <c r="I166" s="120"/>
      <c r="J166" s="204">
        <v>2000</v>
      </c>
      <c r="K166" s="122">
        <v>789920</v>
      </c>
      <c r="L166" s="117">
        <v>44586</v>
      </c>
      <c r="M166" s="125" t="s">
        <v>1705</v>
      </c>
      <c r="N166" s="109"/>
      <c r="O166" s="109"/>
      <c r="P166" s="109"/>
      <c r="Q166" s="109"/>
    </row>
    <row r="167" spans="1:17" s="89" customFormat="1" ht="112.5" x14ac:dyDescent="0.3">
      <c r="A167" s="238">
        <v>160</v>
      </c>
      <c r="B167" s="121" t="s">
        <v>1706</v>
      </c>
      <c r="C167" s="116" t="s">
        <v>1682</v>
      </c>
      <c r="D167" s="116" t="s">
        <v>1678</v>
      </c>
      <c r="E167" s="116" t="s">
        <v>1211</v>
      </c>
      <c r="F167" s="116" t="s">
        <v>996</v>
      </c>
      <c r="G167" s="120" t="s">
        <v>1707</v>
      </c>
      <c r="H167" s="179">
        <v>1</v>
      </c>
      <c r="I167" s="120"/>
      <c r="J167" s="204">
        <v>1881</v>
      </c>
      <c r="K167" s="122">
        <v>711751.59</v>
      </c>
      <c r="L167" s="117">
        <v>44586</v>
      </c>
      <c r="M167" s="125" t="s">
        <v>1708</v>
      </c>
      <c r="N167" s="109"/>
      <c r="O167" s="109"/>
      <c r="P167" s="109"/>
      <c r="Q167" s="109"/>
    </row>
    <row r="168" spans="1:17" s="89" customFormat="1" ht="112.5" x14ac:dyDescent="0.3">
      <c r="A168" s="238">
        <v>161</v>
      </c>
      <c r="B168" s="121" t="s">
        <v>1709</v>
      </c>
      <c r="C168" s="116" t="s">
        <v>1682</v>
      </c>
      <c r="D168" s="116" t="s">
        <v>1678</v>
      </c>
      <c r="E168" s="116" t="s">
        <v>1211</v>
      </c>
      <c r="F168" s="116" t="s">
        <v>996</v>
      </c>
      <c r="G168" s="120" t="s">
        <v>1710</v>
      </c>
      <c r="H168" s="179">
        <v>1</v>
      </c>
      <c r="I168" s="120"/>
      <c r="J168" s="204">
        <v>606</v>
      </c>
      <c r="K168" s="122">
        <v>242454.54</v>
      </c>
      <c r="L168" s="117">
        <v>44586</v>
      </c>
      <c r="M168" s="125" t="s">
        <v>1711</v>
      </c>
      <c r="N168" s="109"/>
      <c r="O168" s="109"/>
      <c r="P168" s="109"/>
      <c r="Q168" s="109"/>
    </row>
    <row r="169" spans="1:17" s="89" customFormat="1" ht="112.5" x14ac:dyDescent="0.3">
      <c r="A169" s="238">
        <v>162</v>
      </c>
      <c r="B169" s="121" t="s">
        <v>1712</v>
      </c>
      <c r="C169" s="116" t="s">
        <v>1682</v>
      </c>
      <c r="D169" s="116" t="s">
        <v>1678</v>
      </c>
      <c r="E169" s="116" t="s">
        <v>1211</v>
      </c>
      <c r="F169" s="116" t="s">
        <v>996</v>
      </c>
      <c r="G169" s="120" t="s">
        <v>1713</v>
      </c>
      <c r="H169" s="179">
        <v>1</v>
      </c>
      <c r="I169" s="120"/>
      <c r="J169" s="204">
        <v>2000</v>
      </c>
      <c r="K169" s="122">
        <v>790680</v>
      </c>
      <c r="L169" s="117">
        <v>44587</v>
      </c>
      <c r="M169" s="125" t="s">
        <v>1714</v>
      </c>
      <c r="N169" s="109"/>
      <c r="O169" s="109"/>
      <c r="P169" s="109"/>
      <c r="Q169" s="109"/>
    </row>
    <row r="170" spans="1:17" s="89" customFormat="1" ht="112.5" x14ac:dyDescent="0.3">
      <c r="A170" s="238">
        <v>163</v>
      </c>
      <c r="B170" s="121" t="s">
        <v>1715</v>
      </c>
      <c r="C170" s="116" t="s">
        <v>1682</v>
      </c>
      <c r="D170" s="116" t="s">
        <v>1678</v>
      </c>
      <c r="E170" s="116" t="s">
        <v>1211</v>
      </c>
      <c r="F170" s="116" t="s">
        <v>996</v>
      </c>
      <c r="G170" s="120" t="s">
        <v>1716</v>
      </c>
      <c r="H170" s="179">
        <v>1</v>
      </c>
      <c r="I170" s="120"/>
      <c r="J170" s="204">
        <v>1943</v>
      </c>
      <c r="K170" s="122">
        <v>764725.94</v>
      </c>
      <c r="L170" s="117">
        <v>44587</v>
      </c>
      <c r="M170" s="125" t="s">
        <v>1717</v>
      </c>
      <c r="N170" s="109"/>
      <c r="O170" s="109"/>
      <c r="P170" s="109"/>
      <c r="Q170" s="109"/>
    </row>
    <row r="171" spans="1:17" s="89" customFormat="1" ht="112.5" x14ac:dyDescent="0.3">
      <c r="A171" s="238">
        <v>164</v>
      </c>
      <c r="B171" s="121" t="s">
        <v>1718</v>
      </c>
      <c r="C171" s="116" t="s">
        <v>1682</v>
      </c>
      <c r="D171" s="116" t="s">
        <v>1678</v>
      </c>
      <c r="E171" s="116" t="s">
        <v>1211</v>
      </c>
      <c r="F171" s="116" t="s">
        <v>996</v>
      </c>
      <c r="G171" s="120" t="s">
        <v>1719</v>
      </c>
      <c r="H171" s="179">
        <v>1</v>
      </c>
      <c r="I171" s="120"/>
      <c r="J171" s="204">
        <v>1927</v>
      </c>
      <c r="K171" s="122">
        <v>750836.28</v>
      </c>
      <c r="L171" s="117">
        <v>44587</v>
      </c>
      <c r="M171" s="125" t="s">
        <v>1720</v>
      </c>
      <c r="N171" s="109"/>
      <c r="O171" s="109"/>
      <c r="P171" s="109"/>
      <c r="Q171" s="109"/>
    </row>
    <row r="172" spans="1:17" s="89" customFormat="1" ht="112.5" x14ac:dyDescent="0.3">
      <c r="A172" s="238">
        <v>165</v>
      </c>
      <c r="B172" s="121" t="s">
        <v>1721</v>
      </c>
      <c r="C172" s="116" t="s">
        <v>1682</v>
      </c>
      <c r="D172" s="116" t="s">
        <v>1678</v>
      </c>
      <c r="E172" s="116" t="s">
        <v>1211</v>
      </c>
      <c r="F172" s="116" t="s">
        <v>996</v>
      </c>
      <c r="G172" s="120" t="s">
        <v>1722</v>
      </c>
      <c r="H172" s="179">
        <v>1</v>
      </c>
      <c r="I172" s="120"/>
      <c r="J172" s="204">
        <v>1856</v>
      </c>
      <c r="K172" s="122">
        <v>709920</v>
      </c>
      <c r="L172" s="117">
        <v>44587</v>
      </c>
      <c r="M172" s="125" t="s">
        <v>1723</v>
      </c>
      <c r="N172" s="109"/>
      <c r="O172" s="109"/>
      <c r="P172" s="109"/>
      <c r="Q172" s="109"/>
    </row>
    <row r="173" spans="1:17" s="89" customFormat="1" ht="112.5" x14ac:dyDescent="0.3">
      <c r="A173" s="238">
        <v>166</v>
      </c>
      <c r="B173" s="121" t="s">
        <v>1724</v>
      </c>
      <c r="C173" s="116" t="s">
        <v>1682</v>
      </c>
      <c r="D173" s="116" t="s">
        <v>1678</v>
      </c>
      <c r="E173" s="116" t="s">
        <v>1211</v>
      </c>
      <c r="F173" s="116" t="s">
        <v>996</v>
      </c>
      <c r="G173" s="120" t="s">
        <v>1725</v>
      </c>
      <c r="H173" s="179">
        <v>1</v>
      </c>
      <c r="I173" s="120"/>
      <c r="J173" s="204">
        <v>1928</v>
      </c>
      <c r="K173" s="122">
        <v>762080.56</v>
      </c>
      <c r="L173" s="117">
        <v>44587</v>
      </c>
      <c r="M173" s="125" t="s">
        <v>1726</v>
      </c>
      <c r="N173" s="109"/>
      <c r="O173" s="109"/>
      <c r="P173" s="109"/>
      <c r="Q173" s="109"/>
    </row>
    <row r="174" spans="1:17" s="89" customFormat="1" ht="112.5" x14ac:dyDescent="0.3">
      <c r="A174" s="238">
        <v>167</v>
      </c>
      <c r="B174" s="121" t="s">
        <v>1727</v>
      </c>
      <c r="C174" s="116" t="s">
        <v>1682</v>
      </c>
      <c r="D174" s="116" t="s">
        <v>1678</v>
      </c>
      <c r="E174" s="116" t="s">
        <v>1211</v>
      </c>
      <c r="F174" s="116" t="s">
        <v>996</v>
      </c>
      <c r="G174" s="120" t="s">
        <v>1728</v>
      </c>
      <c r="H174" s="179">
        <v>1</v>
      </c>
      <c r="I174" s="120"/>
      <c r="J174" s="204">
        <v>2000</v>
      </c>
      <c r="K174" s="122">
        <v>777700</v>
      </c>
      <c r="L174" s="117">
        <v>44589</v>
      </c>
      <c r="M174" s="125" t="s">
        <v>1729</v>
      </c>
      <c r="N174" s="109"/>
      <c r="O174" s="109"/>
      <c r="P174" s="109"/>
      <c r="Q174" s="109"/>
    </row>
    <row r="175" spans="1:17" s="89" customFormat="1" ht="112.5" x14ac:dyDescent="0.3">
      <c r="A175" s="238">
        <v>168</v>
      </c>
      <c r="B175" s="121" t="s">
        <v>1730</v>
      </c>
      <c r="C175" s="116" t="s">
        <v>1682</v>
      </c>
      <c r="D175" s="116" t="s">
        <v>1678</v>
      </c>
      <c r="E175" s="116" t="s">
        <v>1211</v>
      </c>
      <c r="F175" s="116" t="s">
        <v>996</v>
      </c>
      <c r="G175" s="120" t="s">
        <v>1731</v>
      </c>
      <c r="H175" s="179">
        <v>1</v>
      </c>
      <c r="I175" s="120"/>
      <c r="J175" s="204">
        <v>2000</v>
      </c>
      <c r="K175" s="122">
        <v>776680</v>
      </c>
      <c r="L175" s="117">
        <v>44587</v>
      </c>
      <c r="M175" s="125" t="s">
        <v>1732</v>
      </c>
      <c r="N175" s="109"/>
      <c r="O175" s="109"/>
      <c r="P175" s="109"/>
      <c r="Q175" s="109"/>
    </row>
    <row r="176" spans="1:17" s="89" customFormat="1" ht="112.5" x14ac:dyDescent="0.3">
      <c r="A176" s="238">
        <v>169</v>
      </c>
      <c r="B176" s="121" t="s">
        <v>1733</v>
      </c>
      <c r="C176" s="116" t="s">
        <v>1682</v>
      </c>
      <c r="D176" s="116" t="s">
        <v>1678</v>
      </c>
      <c r="E176" s="116" t="s">
        <v>1211</v>
      </c>
      <c r="F176" s="116" t="s">
        <v>996</v>
      </c>
      <c r="G176" s="120" t="s">
        <v>1734</v>
      </c>
      <c r="H176" s="179">
        <v>1</v>
      </c>
      <c r="I176" s="120"/>
      <c r="J176" s="204">
        <v>2000</v>
      </c>
      <c r="K176" s="122">
        <v>790760</v>
      </c>
      <c r="L176" s="117">
        <v>44587</v>
      </c>
      <c r="M176" s="125" t="s">
        <v>1735</v>
      </c>
      <c r="N176" s="109"/>
      <c r="O176" s="109"/>
      <c r="P176" s="109"/>
      <c r="Q176" s="109"/>
    </row>
    <row r="177" spans="1:17" s="89" customFormat="1" ht="112.5" x14ac:dyDescent="0.3">
      <c r="A177" s="238">
        <v>170</v>
      </c>
      <c r="B177" s="121" t="s">
        <v>1736</v>
      </c>
      <c r="C177" s="116" t="s">
        <v>1682</v>
      </c>
      <c r="D177" s="116" t="s">
        <v>1678</v>
      </c>
      <c r="E177" s="116" t="s">
        <v>1211</v>
      </c>
      <c r="F177" s="116" t="s">
        <v>996</v>
      </c>
      <c r="G177" s="120" t="s">
        <v>1737</v>
      </c>
      <c r="H177" s="179">
        <v>1</v>
      </c>
      <c r="I177" s="120"/>
      <c r="J177" s="204">
        <v>1826</v>
      </c>
      <c r="K177" s="122">
        <v>713527.76</v>
      </c>
      <c r="L177" s="117">
        <v>44587</v>
      </c>
      <c r="M177" s="125" t="s">
        <v>1738</v>
      </c>
      <c r="N177" s="109"/>
      <c r="O177" s="109"/>
      <c r="P177" s="109"/>
      <c r="Q177" s="109"/>
    </row>
    <row r="178" spans="1:17" s="89" customFormat="1" ht="112.5" x14ac:dyDescent="0.3">
      <c r="A178" s="238">
        <v>171</v>
      </c>
      <c r="B178" s="121" t="s">
        <v>1739</v>
      </c>
      <c r="C178" s="116" t="s">
        <v>1682</v>
      </c>
      <c r="D178" s="116" t="s">
        <v>1678</v>
      </c>
      <c r="E178" s="116" t="s">
        <v>1211</v>
      </c>
      <c r="F178" s="116" t="s">
        <v>996</v>
      </c>
      <c r="G178" s="120" t="s">
        <v>1740</v>
      </c>
      <c r="H178" s="179">
        <v>1</v>
      </c>
      <c r="I178" s="120"/>
      <c r="J178" s="204">
        <v>1852</v>
      </c>
      <c r="K178" s="122">
        <v>706667.64</v>
      </c>
      <c r="L178" s="117">
        <v>44585</v>
      </c>
      <c r="M178" s="125" t="s">
        <v>1741</v>
      </c>
      <c r="N178" s="109"/>
      <c r="O178" s="109"/>
      <c r="P178" s="109"/>
      <c r="Q178" s="109"/>
    </row>
    <row r="179" spans="1:17" s="89" customFormat="1" ht="112.5" x14ac:dyDescent="0.3">
      <c r="A179" s="238">
        <v>172</v>
      </c>
      <c r="B179" s="121" t="s">
        <v>1742</v>
      </c>
      <c r="C179" s="116" t="s">
        <v>1682</v>
      </c>
      <c r="D179" s="116" t="s">
        <v>1678</v>
      </c>
      <c r="E179" s="116" t="s">
        <v>1211</v>
      </c>
      <c r="F179" s="116" t="s">
        <v>996</v>
      </c>
      <c r="G179" s="120" t="s">
        <v>1743</v>
      </c>
      <c r="H179" s="179">
        <v>1</v>
      </c>
      <c r="I179" s="120"/>
      <c r="J179" s="204">
        <v>1993</v>
      </c>
      <c r="K179" s="122">
        <v>787454.23</v>
      </c>
      <c r="L179" s="117">
        <v>44582</v>
      </c>
      <c r="M179" s="125" t="s">
        <v>1744</v>
      </c>
      <c r="N179" s="109"/>
      <c r="O179" s="109"/>
      <c r="P179" s="109"/>
      <c r="Q179" s="109"/>
    </row>
    <row r="180" spans="1:17" s="89" customFormat="1" ht="112.5" x14ac:dyDescent="0.3">
      <c r="A180" s="238">
        <v>173</v>
      </c>
      <c r="B180" s="121" t="s">
        <v>1745</v>
      </c>
      <c r="C180" s="116" t="s">
        <v>1682</v>
      </c>
      <c r="D180" s="116" t="s">
        <v>1678</v>
      </c>
      <c r="E180" s="116" t="s">
        <v>1211</v>
      </c>
      <c r="F180" s="116" t="s">
        <v>996</v>
      </c>
      <c r="G180" s="120" t="s">
        <v>1746</v>
      </c>
      <c r="H180" s="179">
        <v>1</v>
      </c>
      <c r="I180" s="120"/>
      <c r="J180" s="204">
        <v>1916</v>
      </c>
      <c r="K180" s="122">
        <v>748159.68</v>
      </c>
      <c r="L180" s="117">
        <v>44582</v>
      </c>
      <c r="M180" s="125" t="s">
        <v>1747</v>
      </c>
      <c r="N180" s="109"/>
      <c r="O180" s="109"/>
      <c r="P180" s="109"/>
      <c r="Q180" s="109"/>
    </row>
    <row r="181" spans="1:17" s="89" customFormat="1" ht="112.5" x14ac:dyDescent="0.3">
      <c r="A181" s="238">
        <v>174</v>
      </c>
      <c r="B181" s="121" t="s">
        <v>1748</v>
      </c>
      <c r="C181" s="116" t="s">
        <v>1682</v>
      </c>
      <c r="D181" s="116" t="s">
        <v>1678</v>
      </c>
      <c r="E181" s="116" t="s">
        <v>1211</v>
      </c>
      <c r="F181" s="116" t="s">
        <v>996</v>
      </c>
      <c r="G181" s="120" t="s">
        <v>1749</v>
      </c>
      <c r="H181" s="179">
        <v>1</v>
      </c>
      <c r="I181" s="120"/>
      <c r="J181" s="204">
        <v>1766</v>
      </c>
      <c r="K181" s="122">
        <v>686532.5</v>
      </c>
      <c r="L181" s="117">
        <v>44585</v>
      </c>
      <c r="M181" s="125" t="s">
        <v>1750</v>
      </c>
      <c r="N181" s="109"/>
      <c r="O181" s="109"/>
      <c r="P181" s="109"/>
      <c r="Q181" s="109"/>
    </row>
    <row r="182" spans="1:17" s="89" customFormat="1" ht="112.5" x14ac:dyDescent="0.3">
      <c r="A182" s="238">
        <v>175</v>
      </c>
      <c r="B182" s="121" t="s">
        <v>1751</v>
      </c>
      <c r="C182" s="116" t="s">
        <v>1682</v>
      </c>
      <c r="D182" s="116" t="s">
        <v>1678</v>
      </c>
      <c r="E182" s="116" t="s">
        <v>1211</v>
      </c>
      <c r="F182" s="116" t="s">
        <v>996</v>
      </c>
      <c r="G182" s="120" t="s">
        <v>1752</v>
      </c>
      <c r="H182" s="179">
        <v>1</v>
      </c>
      <c r="I182" s="120"/>
      <c r="J182" s="204">
        <v>1980</v>
      </c>
      <c r="K182" s="122">
        <v>766081.8</v>
      </c>
      <c r="L182" s="117">
        <v>44586</v>
      </c>
      <c r="M182" s="125" t="s">
        <v>1753</v>
      </c>
      <c r="N182" s="109"/>
      <c r="O182" s="109"/>
      <c r="P182" s="109"/>
      <c r="Q182" s="109"/>
    </row>
    <row r="183" spans="1:17" s="89" customFormat="1" ht="112.5" x14ac:dyDescent="0.3">
      <c r="A183" s="238">
        <v>176</v>
      </c>
      <c r="B183" s="121" t="s">
        <v>1754</v>
      </c>
      <c r="C183" s="116" t="s">
        <v>1682</v>
      </c>
      <c r="D183" s="116" t="s">
        <v>1678</v>
      </c>
      <c r="E183" s="116" t="s">
        <v>1211</v>
      </c>
      <c r="F183" s="116" t="s">
        <v>996</v>
      </c>
      <c r="G183" s="120" t="s">
        <v>1755</v>
      </c>
      <c r="H183" s="179">
        <v>1</v>
      </c>
      <c r="I183" s="120"/>
      <c r="J183" s="204">
        <v>1913</v>
      </c>
      <c r="K183" s="122">
        <v>746318.69</v>
      </c>
      <c r="L183" s="117">
        <v>44588</v>
      </c>
      <c r="M183" s="125" t="s">
        <v>1756</v>
      </c>
      <c r="N183" s="109"/>
      <c r="O183" s="109"/>
      <c r="P183" s="109"/>
      <c r="Q183" s="109"/>
    </row>
    <row r="184" spans="1:17" s="89" customFormat="1" ht="112.5" x14ac:dyDescent="0.3">
      <c r="A184" s="238">
        <v>177</v>
      </c>
      <c r="B184" s="121" t="s">
        <v>1757</v>
      </c>
      <c r="C184" s="116" t="s">
        <v>1682</v>
      </c>
      <c r="D184" s="116" t="s">
        <v>1678</v>
      </c>
      <c r="E184" s="116" t="s">
        <v>1211</v>
      </c>
      <c r="F184" s="116" t="s">
        <v>996</v>
      </c>
      <c r="G184" s="120" t="s">
        <v>1758</v>
      </c>
      <c r="H184" s="179">
        <v>1</v>
      </c>
      <c r="I184" s="120"/>
      <c r="J184" s="204">
        <v>2000</v>
      </c>
      <c r="K184" s="122">
        <v>790760</v>
      </c>
      <c r="L184" s="117">
        <v>44588</v>
      </c>
      <c r="M184" s="125" t="s">
        <v>1759</v>
      </c>
      <c r="N184" s="109"/>
      <c r="O184" s="109"/>
      <c r="P184" s="109"/>
      <c r="Q184" s="109"/>
    </row>
    <row r="185" spans="1:17" s="89" customFormat="1" ht="112.5" x14ac:dyDescent="0.3">
      <c r="A185" s="238">
        <v>178</v>
      </c>
      <c r="B185" s="121" t="s">
        <v>1760</v>
      </c>
      <c r="C185" s="116" t="s">
        <v>1682</v>
      </c>
      <c r="D185" s="116" t="s">
        <v>1678</v>
      </c>
      <c r="E185" s="116" t="s">
        <v>1211</v>
      </c>
      <c r="F185" s="116" t="s">
        <v>996</v>
      </c>
      <c r="G185" s="120" t="s">
        <v>1761</v>
      </c>
      <c r="H185" s="179">
        <v>1</v>
      </c>
      <c r="I185" s="120"/>
      <c r="J185" s="204">
        <v>2000</v>
      </c>
      <c r="K185" s="122">
        <v>778660</v>
      </c>
      <c r="L185" s="117">
        <v>44588</v>
      </c>
      <c r="M185" s="125" t="s">
        <v>1762</v>
      </c>
      <c r="N185" s="109"/>
      <c r="O185" s="109"/>
      <c r="P185" s="109"/>
      <c r="Q185" s="109"/>
    </row>
    <row r="186" spans="1:17" s="89" customFormat="1" ht="112.5" x14ac:dyDescent="0.3">
      <c r="A186" s="238">
        <v>179</v>
      </c>
      <c r="B186" s="121" t="s">
        <v>1763</v>
      </c>
      <c r="C186" s="116" t="s">
        <v>1682</v>
      </c>
      <c r="D186" s="116" t="s">
        <v>1678</v>
      </c>
      <c r="E186" s="116" t="s">
        <v>1211</v>
      </c>
      <c r="F186" s="116" t="s">
        <v>996</v>
      </c>
      <c r="G186" s="120" t="s">
        <v>1764</v>
      </c>
      <c r="H186" s="179">
        <v>1</v>
      </c>
      <c r="I186" s="120"/>
      <c r="J186" s="204">
        <v>1879</v>
      </c>
      <c r="K186" s="122">
        <v>711220.29</v>
      </c>
      <c r="L186" s="117">
        <v>44587</v>
      </c>
      <c r="M186" s="125" t="s">
        <v>1765</v>
      </c>
      <c r="N186" s="109"/>
      <c r="O186" s="109"/>
      <c r="P186" s="109"/>
      <c r="Q186" s="109"/>
    </row>
    <row r="187" spans="1:17" s="89" customFormat="1" ht="112.5" x14ac:dyDescent="0.3">
      <c r="A187" s="238">
        <v>180</v>
      </c>
      <c r="B187" s="121" t="s">
        <v>1766</v>
      </c>
      <c r="C187" s="116" t="s">
        <v>1682</v>
      </c>
      <c r="D187" s="116" t="s">
        <v>1678</v>
      </c>
      <c r="E187" s="116" t="s">
        <v>1211</v>
      </c>
      <c r="F187" s="116" t="s">
        <v>996</v>
      </c>
      <c r="G187" s="120" t="s">
        <v>1767</v>
      </c>
      <c r="H187" s="179">
        <v>1</v>
      </c>
      <c r="I187" s="120"/>
      <c r="J187" s="204">
        <v>1813</v>
      </c>
      <c r="K187" s="122">
        <v>697714.92</v>
      </c>
      <c r="L187" s="117">
        <v>44587</v>
      </c>
      <c r="M187" s="125" t="s">
        <v>1768</v>
      </c>
      <c r="N187" s="109"/>
      <c r="O187" s="109"/>
      <c r="P187" s="109"/>
      <c r="Q187" s="109"/>
    </row>
    <row r="188" spans="1:17" s="89" customFormat="1" ht="112.5" x14ac:dyDescent="0.3">
      <c r="A188" s="238">
        <v>181</v>
      </c>
      <c r="B188" s="121" t="s">
        <v>1769</v>
      </c>
      <c r="C188" s="116" t="s">
        <v>1682</v>
      </c>
      <c r="D188" s="116" t="s">
        <v>1678</v>
      </c>
      <c r="E188" s="116" t="s">
        <v>1211</v>
      </c>
      <c r="F188" s="116" t="s">
        <v>996</v>
      </c>
      <c r="G188" s="120" t="s">
        <v>1770</v>
      </c>
      <c r="H188" s="179">
        <v>1</v>
      </c>
      <c r="I188" s="120"/>
      <c r="J188" s="204">
        <v>1901</v>
      </c>
      <c r="K188" s="122">
        <v>725630.71</v>
      </c>
      <c r="L188" s="117">
        <v>44587</v>
      </c>
      <c r="M188" s="125" t="s">
        <v>1771</v>
      </c>
      <c r="N188" s="109"/>
      <c r="O188" s="109"/>
      <c r="P188" s="109"/>
      <c r="Q188" s="109"/>
    </row>
    <row r="189" spans="1:17" s="89" customFormat="1" ht="112.5" x14ac:dyDescent="0.3">
      <c r="A189" s="238">
        <v>182</v>
      </c>
      <c r="B189" s="121" t="s">
        <v>1772</v>
      </c>
      <c r="C189" s="116" t="s">
        <v>1832</v>
      </c>
      <c r="D189" s="116" t="s">
        <v>1678</v>
      </c>
      <c r="E189" s="116" t="s">
        <v>1211</v>
      </c>
      <c r="F189" s="116" t="s">
        <v>996</v>
      </c>
      <c r="G189" s="120" t="s">
        <v>1773</v>
      </c>
      <c r="H189" s="179">
        <v>1</v>
      </c>
      <c r="I189" s="120"/>
      <c r="J189" s="204">
        <v>3229</v>
      </c>
      <c r="K189" s="122">
        <v>48983.93</v>
      </c>
      <c r="L189" s="117">
        <v>44637</v>
      </c>
      <c r="M189" s="125" t="s">
        <v>1774</v>
      </c>
      <c r="N189" s="109"/>
      <c r="O189" s="109"/>
      <c r="P189" s="109"/>
      <c r="Q189" s="109"/>
    </row>
    <row r="190" spans="1:17" s="89" customFormat="1" ht="112.5" x14ac:dyDescent="0.3">
      <c r="A190" s="238">
        <v>183</v>
      </c>
      <c r="B190" s="121" t="s">
        <v>1775</v>
      </c>
      <c r="C190" s="116" t="s">
        <v>1831</v>
      </c>
      <c r="D190" s="116" t="s">
        <v>1678</v>
      </c>
      <c r="E190" s="116" t="s">
        <v>1211</v>
      </c>
      <c r="F190" s="116" t="s">
        <v>996</v>
      </c>
      <c r="G190" s="120" t="s">
        <v>1776</v>
      </c>
      <c r="H190" s="179">
        <v>1</v>
      </c>
      <c r="I190" s="120"/>
      <c r="J190" s="204">
        <v>1988</v>
      </c>
      <c r="K190" s="122">
        <v>30157.96</v>
      </c>
      <c r="L190" s="117">
        <v>44641</v>
      </c>
      <c r="M190" s="125" t="s">
        <v>1777</v>
      </c>
      <c r="N190" s="109"/>
      <c r="O190" s="109"/>
      <c r="P190" s="109"/>
      <c r="Q190" s="109"/>
    </row>
    <row r="191" spans="1:17" s="89" customFormat="1" ht="131.25" x14ac:dyDescent="0.3">
      <c r="A191" s="238">
        <v>184</v>
      </c>
      <c r="B191" s="121" t="s">
        <v>1782</v>
      </c>
      <c r="C191" s="116" t="s">
        <v>1783</v>
      </c>
      <c r="D191" s="116" t="s">
        <v>1784</v>
      </c>
      <c r="E191" s="116" t="s">
        <v>1211</v>
      </c>
      <c r="F191" s="116" t="s">
        <v>996</v>
      </c>
      <c r="G191" s="120" t="s">
        <v>1785</v>
      </c>
      <c r="H191" s="179">
        <v>1</v>
      </c>
      <c r="I191" s="120"/>
      <c r="J191" s="204">
        <v>335</v>
      </c>
      <c r="K191" s="122"/>
      <c r="L191" s="117">
        <v>44712</v>
      </c>
      <c r="M191" s="125" t="s">
        <v>1786</v>
      </c>
      <c r="N191" s="109"/>
      <c r="O191" s="109"/>
      <c r="P191" s="109"/>
      <c r="Q191" s="109"/>
    </row>
    <row r="192" spans="1:17" ht="163.5" customHeight="1" x14ac:dyDescent="0.25">
      <c r="A192" s="238">
        <v>185</v>
      </c>
      <c r="B192" s="121" t="s">
        <v>1791</v>
      </c>
      <c r="C192" s="116" t="s">
        <v>1792</v>
      </c>
      <c r="D192" s="116" t="s">
        <v>1793</v>
      </c>
      <c r="E192" s="116" t="s">
        <v>1828</v>
      </c>
      <c r="F192" s="116" t="s">
        <v>998</v>
      </c>
      <c r="G192" s="120" t="s">
        <v>1794</v>
      </c>
      <c r="H192" s="179">
        <v>1</v>
      </c>
      <c r="I192" s="120"/>
      <c r="J192" s="204">
        <v>3704</v>
      </c>
      <c r="K192" s="122"/>
      <c r="L192" s="117">
        <v>44816</v>
      </c>
      <c r="M192" s="125" t="s">
        <v>1795</v>
      </c>
      <c r="N192" s="145"/>
      <c r="O192" s="145"/>
      <c r="P192" s="145"/>
      <c r="Q192" s="145"/>
    </row>
    <row r="193" spans="1:17" ht="93.75" x14ac:dyDescent="0.3">
      <c r="A193" s="238">
        <v>186</v>
      </c>
      <c r="B193" s="121" t="s">
        <v>1800</v>
      </c>
      <c r="C193" s="116" t="s">
        <v>1801</v>
      </c>
      <c r="D193" s="116" t="s">
        <v>1802</v>
      </c>
      <c r="E193" s="116" t="s">
        <v>1211</v>
      </c>
      <c r="F193" s="116" t="s">
        <v>996</v>
      </c>
      <c r="G193" s="120" t="s">
        <v>1803</v>
      </c>
      <c r="H193" s="179">
        <v>1</v>
      </c>
      <c r="I193" s="120"/>
      <c r="J193" s="204">
        <v>4046</v>
      </c>
      <c r="K193" s="122">
        <v>61377.82</v>
      </c>
      <c r="L193" s="117">
        <v>44813</v>
      </c>
      <c r="M193" s="125" t="s">
        <v>1804</v>
      </c>
      <c r="N193" s="109"/>
      <c r="O193" s="109"/>
      <c r="P193" s="109"/>
      <c r="Q193" s="109"/>
    </row>
    <row r="194" spans="1:17" ht="93.75" x14ac:dyDescent="0.3">
      <c r="A194" s="238">
        <v>187</v>
      </c>
      <c r="B194" s="121" t="s">
        <v>1805</v>
      </c>
      <c r="C194" s="116" t="s">
        <v>1801</v>
      </c>
      <c r="D194" s="116" t="s">
        <v>1802</v>
      </c>
      <c r="E194" s="116" t="s">
        <v>1211</v>
      </c>
      <c r="F194" s="116" t="s">
        <v>996</v>
      </c>
      <c r="G194" s="120" t="s">
        <v>1806</v>
      </c>
      <c r="H194" s="179">
        <v>1</v>
      </c>
      <c r="I194" s="120"/>
      <c r="J194" s="204">
        <v>711</v>
      </c>
      <c r="K194" s="122">
        <v>10785.87</v>
      </c>
      <c r="L194" s="117">
        <v>44811</v>
      </c>
      <c r="M194" s="125" t="s">
        <v>1807</v>
      </c>
      <c r="N194" s="109"/>
      <c r="O194" s="109"/>
      <c r="P194" s="109"/>
      <c r="Q194" s="109"/>
    </row>
    <row r="195" spans="1:17" ht="93.75" x14ac:dyDescent="0.3">
      <c r="A195" s="238">
        <v>188</v>
      </c>
      <c r="B195" s="121" t="s">
        <v>1808</v>
      </c>
      <c r="C195" s="116" t="s">
        <v>1801</v>
      </c>
      <c r="D195" s="116" t="s">
        <v>1802</v>
      </c>
      <c r="E195" s="116" t="s">
        <v>1211</v>
      </c>
      <c r="F195" s="116" t="s">
        <v>996</v>
      </c>
      <c r="G195" s="120" t="s">
        <v>1809</v>
      </c>
      <c r="H195" s="179">
        <v>1</v>
      </c>
      <c r="I195" s="120"/>
      <c r="J195" s="204">
        <v>1372</v>
      </c>
      <c r="K195" s="122">
        <v>20813.240000000002</v>
      </c>
      <c r="L195" s="117">
        <v>44811</v>
      </c>
      <c r="M195" s="125" t="s">
        <v>1810</v>
      </c>
      <c r="N195" s="109"/>
      <c r="O195" s="109"/>
      <c r="P195" s="109"/>
      <c r="Q195" s="109"/>
    </row>
    <row r="196" spans="1:17" ht="93.75" x14ac:dyDescent="0.3">
      <c r="A196" s="238">
        <v>189</v>
      </c>
      <c r="B196" s="121" t="s">
        <v>1811</v>
      </c>
      <c r="C196" s="116" t="s">
        <v>1801</v>
      </c>
      <c r="D196" s="116" t="s">
        <v>1802</v>
      </c>
      <c r="E196" s="116" t="s">
        <v>1211</v>
      </c>
      <c r="F196" s="116" t="s">
        <v>996</v>
      </c>
      <c r="G196" s="120" t="s">
        <v>1812</v>
      </c>
      <c r="H196" s="179">
        <v>1</v>
      </c>
      <c r="I196" s="120"/>
      <c r="J196" s="204">
        <v>1852</v>
      </c>
      <c r="K196" s="122">
        <v>28094.84</v>
      </c>
      <c r="L196" s="117">
        <v>44812</v>
      </c>
      <c r="M196" s="125" t="s">
        <v>1813</v>
      </c>
      <c r="N196" s="109"/>
      <c r="O196" s="109"/>
      <c r="P196" s="109"/>
      <c r="Q196" s="109"/>
    </row>
    <row r="197" spans="1:17" ht="93.75" x14ac:dyDescent="0.3">
      <c r="A197" s="238">
        <v>190</v>
      </c>
      <c r="B197" s="121" t="s">
        <v>1814</v>
      </c>
      <c r="C197" s="116" t="s">
        <v>1801</v>
      </c>
      <c r="D197" s="116" t="s">
        <v>1802</v>
      </c>
      <c r="E197" s="116" t="s">
        <v>1211</v>
      </c>
      <c r="F197" s="116" t="s">
        <v>996</v>
      </c>
      <c r="G197" s="120" t="s">
        <v>1815</v>
      </c>
      <c r="H197" s="179">
        <v>1</v>
      </c>
      <c r="I197" s="120"/>
      <c r="J197" s="204">
        <v>3278</v>
      </c>
      <c r="K197" s="122">
        <v>49727.26</v>
      </c>
      <c r="L197" s="117">
        <v>44812</v>
      </c>
      <c r="M197" s="125" t="s">
        <v>1816</v>
      </c>
      <c r="N197" s="109"/>
      <c r="O197" s="109"/>
      <c r="P197" s="109"/>
      <c r="Q197" s="109"/>
    </row>
    <row r="198" spans="1:17" ht="93.75" x14ac:dyDescent="0.3">
      <c r="A198" s="238">
        <v>191</v>
      </c>
      <c r="B198" s="121" t="s">
        <v>1817</v>
      </c>
      <c r="C198" s="116" t="s">
        <v>1801</v>
      </c>
      <c r="D198" s="116" t="s">
        <v>1802</v>
      </c>
      <c r="E198" s="116" t="s">
        <v>1211</v>
      </c>
      <c r="F198" s="116" t="s">
        <v>996</v>
      </c>
      <c r="G198" s="120" t="s">
        <v>1818</v>
      </c>
      <c r="H198" s="179">
        <v>1</v>
      </c>
      <c r="I198" s="120"/>
      <c r="J198" s="204">
        <v>5941</v>
      </c>
      <c r="K198" s="122">
        <v>90124.97</v>
      </c>
      <c r="L198" s="117">
        <v>44811</v>
      </c>
      <c r="M198" s="125" t="s">
        <v>1819</v>
      </c>
      <c r="N198" s="109"/>
      <c r="O198" s="109"/>
      <c r="P198" s="109"/>
      <c r="Q198" s="109"/>
    </row>
    <row r="199" spans="1:17" ht="93.75" x14ac:dyDescent="0.3">
      <c r="A199" s="238">
        <v>192</v>
      </c>
      <c r="B199" s="121" t="s">
        <v>1820</v>
      </c>
      <c r="C199" s="116" t="s">
        <v>1801</v>
      </c>
      <c r="D199" s="116" t="s">
        <v>1802</v>
      </c>
      <c r="E199" s="116" t="s">
        <v>1211</v>
      </c>
      <c r="F199" s="116" t="s">
        <v>996</v>
      </c>
      <c r="G199" s="120" t="s">
        <v>1821</v>
      </c>
      <c r="H199" s="179">
        <v>1</v>
      </c>
      <c r="I199" s="120"/>
      <c r="J199" s="204">
        <v>990</v>
      </c>
      <c r="K199" s="122">
        <v>15018.3</v>
      </c>
      <c r="L199" s="117">
        <v>44811</v>
      </c>
      <c r="M199" s="125" t="s">
        <v>1822</v>
      </c>
      <c r="N199" s="109"/>
      <c r="O199" s="109"/>
      <c r="P199" s="109"/>
      <c r="Q199" s="109"/>
    </row>
    <row r="200" spans="1:17" ht="93.75" x14ac:dyDescent="0.3">
      <c r="A200" s="238">
        <v>193</v>
      </c>
      <c r="B200" s="121" t="s">
        <v>1823</v>
      </c>
      <c r="C200" s="116" t="s">
        <v>1801</v>
      </c>
      <c r="D200" s="116" t="s">
        <v>1802</v>
      </c>
      <c r="E200" s="116" t="s">
        <v>1211</v>
      </c>
      <c r="F200" s="116" t="s">
        <v>996</v>
      </c>
      <c r="G200" s="120" t="s">
        <v>1824</v>
      </c>
      <c r="H200" s="179">
        <v>1</v>
      </c>
      <c r="I200" s="120"/>
      <c r="J200" s="204">
        <v>2609</v>
      </c>
      <c r="K200" s="122">
        <v>39578.53</v>
      </c>
      <c r="L200" s="117">
        <v>44811</v>
      </c>
      <c r="M200" s="125" t="s">
        <v>1825</v>
      </c>
      <c r="N200" s="109"/>
      <c r="O200" s="109"/>
      <c r="P200" s="109"/>
      <c r="Q200" s="109"/>
    </row>
    <row r="201" spans="1:17" ht="163.5" customHeight="1" x14ac:dyDescent="0.3">
      <c r="A201" s="238">
        <v>194</v>
      </c>
      <c r="B201" s="121" t="s">
        <v>1826</v>
      </c>
      <c r="C201" s="116" t="s">
        <v>1792</v>
      </c>
      <c r="D201" s="116" t="s">
        <v>1827</v>
      </c>
      <c r="E201" s="116" t="s">
        <v>1211</v>
      </c>
      <c r="F201" s="116" t="s">
        <v>998</v>
      </c>
      <c r="G201" s="120" t="s">
        <v>1829</v>
      </c>
      <c r="H201" s="179">
        <v>1</v>
      </c>
      <c r="I201" s="120"/>
      <c r="J201" s="204">
        <v>64143</v>
      </c>
      <c r="K201" s="122">
        <v>3306571.65</v>
      </c>
      <c r="L201" s="117">
        <v>44833</v>
      </c>
      <c r="M201" s="125" t="s">
        <v>1830</v>
      </c>
      <c r="N201" s="109"/>
      <c r="O201" s="109"/>
      <c r="P201" s="109"/>
      <c r="Q201" s="109"/>
    </row>
    <row r="202" spans="1:17" ht="163.5" customHeight="1" x14ac:dyDescent="0.3">
      <c r="A202" s="238">
        <v>195</v>
      </c>
      <c r="B202" s="121" t="s">
        <v>1838</v>
      </c>
      <c r="C202" s="116" t="s">
        <v>1783</v>
      </c>
      <c r="D202" s="116" t="s">
        <v>1839</v>
      </c>
      <c r="E202" s="116" t="s">
        <v>1211</v>
      </c>
      <c r="F202" s="116" t="s">
        <v>996</v>
      </c>
      <c r="G202" s="120" t="s">
        <v>1840</v>
      </c>
      <c r="H202" s="179">
        <v>1</v>
      </c>
      <c r="I202" s="120"/>
      <c r="J202" s="204">
        <v>932</v>
      </c>
      <c r="K202" s="122"/>
      <c r="L202" s="124">
        <v>39003</v>
      </c>
      <c r="M202" s="123" t="s">
        <v>1841</v>
      </c>
      <c r="N202" s="109"/>
      <c r="O202" s="109"/>
      <c r="P202" s="109"/>
      <c r="Q202" s="109"/>
    </row>
    <row r="203" spans="1:17" ht="163.5" customHeight="1" x14ac:dyDescent="0.3">
      <c r="A203" s="238">
        <v>196</v>
      </c>
      <c r="B203" s="121" t="s">
        <v>1846</v>
      </c>
      <c r="C203" s="116" t="s">
        <v>1792</v>
      </c>
      <c r="D203" s="116" t="s">
        <v>1852</v>
      </c>
      <c r="E203" s="116" t="s">
        <v>1828</v>
      </c>
      <c r="F203" s="116" t="s">
        <v>998</v>
      </c>
      <c r="G203" s="120" t="s">
        <v>1847</v>
      </c>
      <c r="H203" s="179">
        <v>1</v>
      </c>
      <c r="I203" s="120"/>
      <c r="J203" s="204">
        <v>14669</v>
      </c>
      <c r="K203" s="122"/>
      <c r="L203" s="124">
        <v>44935</v>
      </c>
      <c r="M203" s="125" t="s">
        <v>1848</v>
      </c>
      <c r="N203" s="109"/>
      <c r="O203" s="109"/>
      <c r="P203" s="109"/>
      <c r="Q203" s="109"/>
    </row>
    <row r="204" spans="1:17" ht="18.75" x14ac:dyDescent="0.3">
      <c r="A204" s="239"/>
      <c r="B204" s="240"/>
      <c r="C204" s="241"/>
      <c r="D204" s="241"/>
      <c r="E204" s="241"/>
      <c r="F204" s="241"/>
      <c r="G204" s="242"/>
      <c r="H204" s="243"/>
      <c r="I204" s="242"/>
      <c r="J204" s="244"/>
      <c r="K204" s="245"/>
      <c r="L204" s="246"/>
      <c r="M204" s="247"/>
      <c r="N204" s="248"/>
      <c r="O204" s="248"/>
      <c r="P204" s="248"/>
      <c r="Q204" s="248"/>
    </row>
    <row r="205" spans="1:17" x14ac:dyDescent="0.25">
      <c r="A205" s="113"/>
      <c r="B205" s="113"/>
      <c r="C205" s="113"/>
      <c r="D205" s="113"/>
      <c r="E205" s="113"/>
      <c r="F205" s="113"/>
      <c r="G205" s="113"/>
      <c r="H205" s="144"/>
    </row>
    <row r="206" spans="1:17" x14ac:dyDescent="0.25">
      <c r="A206" s="113"/>
      <c r="B206" s="113"/>
      <c r="C206" s="113"/>
      <c r="D206" s="113"/>
      <c r="E206" s="113"/>
      <c r="F206" s="113"/>
      <c r="G206" s="113"/>
      <c r="H206" s="144"/>
    </row>
    <row r="207" spans="1:17" x14ac:dyDescent="0.25">
      <c r="A207" s="113"/>
      <c r="B207" s="113"/>
      <c r="C207" s="113"/>
      <c r="D207" s="113"/>
      <c r="E207" s="113"/>
      <c r="F207" s="113"/>
      <c r="G207" s="113"/>
      <c r="H207" s="144"/>
    </row>
    <row r="208" spans="1:17" x14ac:dyDescent="0.25">
      <c r="A208" s="113"/>
      <c r="B208" s="113"/>
      <c r="C208" s="113"/>
      <c r="D208" s="113"/>
      <c r="E208" s="113"/>
      <c r="F208" s="113"/>
      <c r="G208" s="113"/>
      <c r="H208" s="144"/>
    </row>
    <row r="209" spans="1:8" x14ac:dyDescent="0.25">
      <c r="A209" s="113"/>
      <c r="B209" s="113"/>
      <c r="C209" s="113"/>
      <c r="D209" s="113"/>
      <c r="E209" s="113"/>
      <c r="F209" s="113"/>
      <c r="G209" s="113"/>
      <c r="H209" s="144"/>
    </row>
    <row r="210" spans="1:8" x14ac:dyDescent="0.25">
      <c r="A210" s="113"/>
      <c r="B210" s="113"/>
      <c r="C210" s="113"/>
      <c r="D210" s="113"/>
      <c r="E210" s="113"/>
      <c r="F210" s="113"/>
      <c r="G210" s="113"/>
      <c r="H210" s="144"/>
    </row>
    <row r="211" spans="1:8" x14ac:dyDescent="0.25">
      <c r="A211" s="113"/>
      <c r="B211" s="113"/>
      <c r="C211" s="113"/>
      <c r="D211" s="113"/>
      <c r="E211" s="113"/>
      <c r="F211" s="113"/>
      <c r="G211" s="113"/>
      <c r="H211" s="144"/>
    </row>
    <row r="212" spans="1:8" x14ac:dyDescent="0.25">
      <c r="A212" s="113"/>
      <c r="B212" s="113"/>
      <c r="C212" s="113"/>
      <c r="D212" s="113"/>
      <c r="E212" s="113"/>
      <c r="F212" s="113"/>
      <c r="G212" s="113"/>
      <c r="H212" s="144"/>
    </row>
    <row r="213" spans="1:8" x14ac:dyDescent="0.25">
      <c r="A213" s="113"/>
      <c r="B213" s="113"/>
      <c r="C213" s="113"/>
      <c r="D213" s="113"/>
      <c r="E213" s="113"/>
      <c r="F213" s="113"/>
      <c r="G213" s="113"/>
      <c r="H213" s="144"/>
    </row>
    <row r="214" spans="1:8" x14ac:dyDescent="0.25">
      <c r="A214" s="113"/>
      <c r="B214" s="113"/>
      <c r="C214" s="113"/>
      <c r="D214" s="113"/>
      <c r="E214" s="113"/>
      <c r="F214" s="113"/>
      <c r="G214" s="113"/>
      <c r="H214" s="144"/>
    </row>
    <row r="215" spans="1:8" x14ac:dyDescent="0.25">
      <c r="A215" s="113"/>
      <c r="B215" s="113"/>
      <c r="C215" s="113"/>
      <c r="D215" s="113"/>
      <c r="E215" s="113"/>
      <c r="F215" s="113"/>
      <c r="G215" s="113"/>
      <c r="H215" s="144"/>
    </row>
    <row r="216" spans="1:8" x14ac:dyDescent="0.25">
      <c r="A216" s="113"/>
      <c r="B216" s="113"/>
      <c r="C216" s="113"/>
      <c r="D216" s="113"/>
      <c r="E216" s="113"/>
      <c r="F216" s="113"/>
      <c r="G216" s="113"/>
      <c r="H216" s="144"/>
    </row>
    <row r="217" spans="1:8" x14ac:dyDescent="0.25">
      <c r="A217" s="113"/>
      <c r="B217" s="113"/>
      <c r="C217" s="113"/>
      <c r="D217" s="113"/>
      <c r="E217" s="113"/>
      <c r="F217" s="113"/>
      <c r="G217" s="113"/>
      <c r="H217" s="144"/>
    </row>
    <row r="218" spans="1:8" x14ac:dyDescent="0.25">
      <c r="A218" s="113"/>
      <c r="B218" s="113"/>
      <c r="C218" s="113"/>
      <c r="D218" s="113"/>
      <c r="E218" s="113"/>
      <c r="F218" s="113"/>
      <c r="G218" s="113"/>
      <c r="H218" s="144"/>
    </row>
    <row r="219" spans="1:8" x14ac:dyDescent="0.25">
      <c r="A219" s="113"/>
      <c r="B219" s="113"/>
      <c r="C219" s="113"/>
      <c r="D219" s="113"/>
      <c r="E219" s="113"/>
      <c r="F219" s="113"/>
      <c r="G219" s="113"/>
      <c r="H219" s="144"/>
    </row>
    <row r="220" spans="1:8" x14ac:dyDescent="0.25">
      <c r="A220" s="113"/>
      <c r="B220" s="113"/>
      <c r="C220" s="113"/>
      <c r="D220" s="113"/>
      <c r="E220" s="113"/>
      <c r="F220" s="113"/>
      <c r="G220" s="113"/>
      <c r="H220" s="144"/>
    </row>
    <row r="221" spans="1:8" x14ac:dyDescent="0.25">
      <c r="A221" s="113"/>
      <c r="B221" s="113"/>
      <c r="C221" s="113"/>
      <c r="D221" s="113"/>
      <c r="E221" s="113"/>
      <c r="F221" s="113"/>
      <c r="G221" s="113"/>
      <c r="H221" s="144"/>
    </row>
    <row r="222" spans="1:8" x14ac:dyDescent="0.25">
      <c r="A222" s="113"/>
      <c r="B222" s="113"/>
      <c r="C222" s="113"/>
      <c r="D222" s="113"/>
      <c r="E222" s="113"/>
      <c r="F222" s="113"/>
      <c r="G222" s="113"/>
      <c r="H222" s="144"/>
    </row>
    <row r="223" spans="1:8" x14ac:dyDescent="0.25">
      <c r="A223" s="113"/>
      <c r="B223" s="113"/>
      <c r="C223" s="113"/>
      <c r="D223" s="113"/>
      <c r="E223" s="113"/>
      <c r="F223" s="113"/>
      <c r="G223" s="113"/>
      <c r="H223" s="144"/>
    </row>
    <row r="224" spans="1:8" x14ac:dyDescent="0.25">
      <c r="A224" s="113"/>
      <c r="B224" s="113"/>
      <c r="C224" s="113"/>
      <c r="D224" s="113"/>
      <c r="E224" s="113"/>
      <c r="F224" s="113"/>
      <c r="G224" s="113"/>
      <c r="H224" s="144"/>
    </row>
    <row r="225" spans="1:8" x14ac:dyDescent="0.25">
      <c r="A225" s="113"/>
      <c r="B225" s="113"/>
      <c r="C225" s="113"/>
      <c r="D225" s="113"/>
      <c r="E225" s="113"/>
      <c r="F225" s="113"/>
      <c r="G225" s="113"/>
      <c r="H225" s="144"/>
    </row>
    <row r="226" spans="1:8" x14ac:dyDescent="0.25">
      <c r="A226" s="113"/>
      <c r="B226" s="113"/>
      <c r="C226" s="113"/>
      <c r="D226" s="113"/>
      <c r="E226" s="113"/>
      <c r="F226" s="113"/>
      <c r="G226" s="113"/>
      <c r="H226" s="144"/>
    </row>
    <row r="227" spans="1:8" x14ac:dyDescent="0.25">
      <c r="A227" s="113"/>
      <c r="B227" s="113"/>
      <c r="C227" s="113"/>
      <c r="D227" s="113"/>
      <c r="E227" s="113"/>
      <c r="F227" s="113"/>
      <c r="G227" s="113"/>
      <c r="H227" s="144"/>
    </row>
    <row r="228" spans="1:8" x14ac:dyDescent="0.25">
      <c r="A228" s="113"/>
      <c r="B228" s="113"/>
      <c r="C228" s="113"/>
      <c r="D228" s="113"/>
      <c r="E228" s="113"/>
      <c r="F228" s="113"/>
      <c r="G228" s="113"/>
      <c r="H228" s="144"/>
    </row>
    <row r="229" spans="1:8" x14ac:dyDescent="0.25">
      <c r="A229" s="113"/>
      <c r="B229" s="113"/>
      <c r="C229" s="113"/>
      <c r="D229" s="113"/>
      <c r="E229" s="113"/>
      <c r="F229" s="113"/>
      <c r="G229" s="113"/>
      <c r="H229" s="144"/>
    </row>
    <row r="230" spans="1:8" x14ac:dyDescent="0.25">
      <c r="C230" s="113"/>
      <c r="D230" s="113"/>
    </row>
  </sheetData>
  <autoFilter ref="A7:Q203"/>
  <mergeCells count="2">
    <mergeCell ref="A2:I2"/>
    <mergeCell ref="A3:I3"/>
  </mergeCells>
  <pageMargins left="0.70866141732283472" right="0.70866141732283472" top="1.1811023622047245" bottom="0.19685039370078741" header="0.31496062992125984" footer="0.31496062992125984"/>
  <pageSetup paperSize="9" scale="3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Q7"/>
  <sheetViews>
    <sheetView zoomScale="60" zoomScaleNormal="60" workbookViewId="0">
      <selection activeCell="A4" sqref="A4"/>
    </sheetView>
  </sheetViews>
  <sheetFormatPr defaultRowHeight="15" x14ac:dyDescent="0.25"/>
  <cols>
    <col min="2" max="2" width="15.7109375" customWidth="1"/>
    <col min="3" max="3" width="27" customWidth="1"/>
    <col min="4" max="4" width="21.5703125" customWidth="1"/>
    <col min="5" max="5" width="20.42578125" customWidth="1"/>
    <col min="6" max="6" width="18" customWidth="1"/>
    <col min="7" max="7" width="18.85546875" customWidth="1"/>
    <col min="8" max="8" width="19.85546875" customWidth="1"/>
    <col min="9" max="9" width="17.42578125" customWidth="1"/>
    <col min="10" max="10" width="20.28515625" customWidth="1"/>
    <col min="11" max="11" width="19.5703125" customWidth="1"/>
    <col min="12" max="12" width="29.7109375" customWidth="1"/>
    <col min="13" max="13" width="17.28515625" customWidth="1"/>
    <col min="14" max="14" width="18.7109375" customWidth="1"/>
    <col min="15" max="15" width="19.42578125" customWidth="1"/>
    <col min="16" max="16" width="16.28515625" customWidth="1"/>
    <col min="17" max="17" width="18.140625" customWidth="1"/>
  </cols>
  <sheetData>
    <row r="1" spans="1:17" ht="18.75" x14ac:dyDescent="0.3">
      <c r="A1" s="419" t="s">
        <v>176</v>
      </c>
      <c r="B1" s="419"/>
      <c r="C1" s="419"/>
      <c r="D1" s="419"/>
      <c r="E1" s="419"/>
      <c r="F1" s="419"/>
      <c r="G1" s="419"/>
      <c r="H1" s="419"/>
      <c r="I1" s="419"/>
      <c r="J1" s="419"/>
      <c r="K1" s="419"/>
      <c r="L1" s="419"/>
      <c r="M1" s="419"/>
      <c r="N1" s="419"/>
      <c r="O1" s="419"/>
      <c r="P1" s="419"/>
      <c r="Q1" s="419"/>
    </row>
    <row r="2" spans="1:17" ht="18.75" x14ac:dyDescent="0.25">
      <c r="A2" s="420" t="s">
        <v>54</v>
      </c>
      <c r="B2" s="420"/>
      <c r="C2" s="420"/>
      <c r="D2" s="420"/>
      <c r="E2" s="420"/>
      <c r="F2" s="420"/>
      <c r="G2" s="420"/>
      <c r="H2" s="420"/>
      <c r="I2" s="420"/>
      <c r="J2" s="420"/>
      <c r="K2" s="420"/>
      <c r="L2" s="420"/>
      <c r="M2" s="420"/>
      <c r="N2" s="420"/>
      <c r="O2" s="420"/>
      <c r="P2" s="420"/>
      <c r="Q2" s="420"/>
    </row>
    <row r="3" spans="1:17" ht="18.75" x14ac:dyDescent="0.25">
      <c r="A3" s="5"/>
      <c r="B3" s="5"/>
      <c r="C3" s="5"/>
      <c r="D3" s="5"/>
      <c r="E3" s="5"/>
      <c r="F3" s="5"/>
      <c r="G3" s="5"/>
      <c r="H3" s="5"/>
      <c r="I3" s="5"/>
      <c r="J3" s="5"/>
      <c r="K3" s="5"/>
      <c r="L3" s="5"/>
      <c r="M3" s="5"/>
      <c r="N3" s="5"/>
      <c r="O3" s="5"/>
      <c r="P3" s="5"/>
      <c r="Q3" s="5"/>
    </row>
    <row r="4" spans="1:17" ht="136.5" customHeight="1" x14ac:dyDescent="0.25">
      <c r="A4" s="2" t="s">
        <v>0</v>
      </c>
      <c r="B4" s="3" t="s">
        <v>1</v>
      </c>
      <c r="C4" s="3" t="s">
        <v>31</v>
      </c>
      <c r="D4" s="3" t="s">
        <v>32</v>
      </c>
      <c r="E4" s="3" t="s">
        <v>33</v>
      </c>
      <c r="F4" s="3" t="s">
        <v>34</v>
      </c>
      <c r="G4" s="3" t="s">
        <v>35</v>
      </c>
      <c r="H4" s="3" t="s">
        <v>36</v>
      </c>
      <c r="I4" s="3" t="s">
        <v>37</v>
      </c>
      <c r="J4" s="3" t="s">
        <v>38</v>
      </c>
      <c r="K4" s="3" t="s">
        <v>8</v>
      </c>
      <c r="L4" s="3" t="s">
        <v>9</v>
      </c>
      <c r="M4" s="3" t="s">
        <v>10</v>
      </c>
      <c r="N4" s="3" t="s">
        <v>11</v>
      </c>
      <c r="O4" s="3" t="s">
        <v>25</v>
      </c>
      <c r="P4" s="3" t="s">
        <v>12</v>
      </c>
      <c r="Q4" s="3" t="s">
        <v>13</v>
      </c>
    </row>
    <row r="5" spans="1:17" s="70" customFormat="1" ht="21" customHeight="1" x14ac:dyDescent="0.25">
      <c r="A5" s="71">
        <v>1</v>
      </c>
      <c r="B5" s="3">
        <v>2</v>
      </c>
      <c r="C5" s="3">
        <v>3</v>
      </c>
      <c r="D5" s="3">
        <v>4</v>
      </c>
      <c r="E5" s="3">
        <v>5</v>
      </c>
      <c r="F5" s="3">
        <v>6</v>
      </c>
      <c r="G5" s="3">
        <v>7</v>
      </c>
      <c r="H5" s="3">
        <v>8</v>
      </c>
      <c r="I5" s="3">
        <v>9</v>
      </c>
      <c r="J5" s="3">
        <v>10</v>
      </c>
      <c r="K5" s="3">
        <v>11</v>
      </c>
      <c r="L5" s="3">
        <v>12</v>
      </c>
      <c r="M5" s="3">
        <v>13</v>
      </c>
      <c r="N5" s="3">
        <v>14</v>
      </c>
      <c r="O5" s="3">
        <v>15</v>
      </c>
      <c r="P5" s="3">
        <v>16</v>
      </c>
      <c r="Q5" s="3">
        <v>17</v>
      </c>
    </row>
    <row r="6" spans="1:17" ht="18.75" x14ac:dyDescent="0.25">
      <c r="A6" s="39"/>
      <c r="B6" s="64"/>
      <c r="C6" s="63" t="s">
        <v>44</v>
      </c>
      <c r="D6" s="65"/>
      <c r="E6" s="63"/>
      <c r="F6" s="66"/>
      <c r="G6" s="67"/>
      <c r="H6" s="66"/>
      <c r="I6" s="66"/>
      <c r="J6" s="66"/>
      <c r="K6" s="68"/>
      <c r="L6" s="63"/>
      <c r="M6" s="25"/>
      <c r="N6" s="25"/>
      <c r="O6" s="25"/>
      <c r="P6" s="25"/>
      <c r="Q6" s="25"/>
    </row>
    <row r="7" spans="1:17" ht="18.75" x14ac:dyDescent="0.25">
      <c r="A7" s="39"/>
      <c r="B7" s="64"/>
      <c r="C7" s="63"/>
      <c r="D7" s="63"/>
      <c r="E7" s="63"/>
      <c r="F7" s="64"/>
      <c r="G7" s="64"/>
      <c r="H7" s="64"/>
      <c r="I7" s="64"/>
      <c r="J7" s="64"/>
      <c r="K7" s="69"/>
      <c r="L7" s="63"/>
      <c r="M7" s="25"/>
      <c r="N7" s="25"/>
      <c r="O7" s="25"/>
      <c r="P7" s="25"/>
      <c r="Q7" s="25"/>
    </row>
  </sheetData>
  <mergeCells count="2">
    <mergeCell ref="A1:Q1"/>
    <mergeCell ref="A2:Q2"/>
  </mergeCells>
  <pageMargins left="0.70866141732283472" right="0.70866141732283472" top="1.1811023622047245" bottom="0.74803149606299213" header="0.31496062992125984" footer="0.31496062992125984"/>
  <pageSetup paperSize="9"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4"/>
  <sheetViews>
    <sheetView view="pageBreakPreview" zoomScaleNormal="68" zoomScaleSheetLayoutView="100" workbookViewId="0">
      <pane xSplit="4" ySplit="6" topLeftCell="J17" activePane="bottomRight" state="frozen"/>
      <selection pane="topRight" activeCell="E1" sqref="E1"/>
      <selection pane="bottomLeft" activeCell="A6" sqref="A6"/>
      <selection pane="bottomRight" activeCell="B18" sqref="B18"/>
    </sheetView>
  </sheetViews>
  <sheetFormatPr defaultRowHeight="18" x14ac:dyDescent="0.25"/>
  <cols>
    <col min="1" max="1" width="6.5703125" style="98" customWidth="1"/>
    <col min="2" max="2" width="12.5703125" style="98" customWidth="1"/>
    <col min="3" max="3" width="23.7109375" style="98" customWidth="1"/>
    <col min="4" max="4" width="35" style="98" customWidth="1"/>
    <col min="5" max="5" width="28.85546875" style="98" customWidth="1"/>
    <col min="6" max="6" width="29.42578125" style="106" customWidth="1"/>
    <col min="7" max="7" width="27.28515625" style="98" customWidth="1"/>
    <col min="8" max="8" width="15.140625" style="98" customWidth="1"/>
    <col min="9" max="9" width="16.28515625" style="98" customWidth="1"/>
    <col min="10" max="10" width="14.85546875" style="104" customWidth="1"/>
    <col min="11" max="11" width="18.42578125" style="199" customWidth="1"/>
    <col min="12" max="12" width="15.7109375" style="98" customWidth="1"/>
    <col min="13" max="13" width="14.85546875" style="98" customWidth="1"/>
    <col min="14" max="14" width="34.140625" style="98" customWidth="1"/>
    <col min="15" max="15" width="16" style="98" customWidth="1"/>
    <col min="16" max="16" width="20.28515625" style="98" customWidth="1"/>
    <col min="17" max="17" width="15.5703125" style="104" customWidth="1"/>
    <col min="18" max="18" width="14.7109375" style="145" customWidth="1"/>
    <col min="19" max="19" width="12" style="145" hidden="1" customWidth="1"/>
    <col min="20" max="20" width="9.85546875" style="98" hidden="1" customWidth="1"/>
    <col min="21" max="21" width="0" style="98" hidden="1" customWidth="1"/>
    <col min="22" max="255" width="9.140625" style="98"/>
    <col min="256" max="256" width="6.5703125" style="98" customWidth="1"/>
    <col min="257" max="257" width="28.85546875" style="98" customWidth="1"/>
    <col min="258" max="258" width="13" style="98" customWidth="1"/>
    <col min="259" max="259" width="28.140625" style="98" customWidth="1"/>
    <col min="260" max="260" width="35.28515625" style="98" bestFit="1" customWidth="1"/>
    <col min="261" max="261" width="15.140625" style="98" customWidth="1"/>
    <col min="262" max="262" width="12.42578125" style="98" customWidth="1"/>
    <col min="263" max="263" width="19.28515625" style="98" customWidth="1"/>
    <col min="264" max="264" width="15.7109375" style="98" customWidth="1"/>
    <col min="265" max="265" width="12.5703125" style="98" bestFit="1" customWidth="1"/>
    <col min="266" max="266" width="17.85546875" style="98" customWidth="1"/>
    <col min="267" max="267" width="12.28515625" style="98" customWidth="1"/>
    <col min="268" max="268" width="45" style="98" customWidth="1"/>
    <col min="269" max="269" width="15.5703125" style="98" customWidth="1"/>
    <col min="270" max="270" width="18.85546875" style="98" customWidth="1"/>
    <col min="271" max="271" width="12" style="98" customWidth="1"/>
    <col min="272" max="272" width="10.5703125" style="98" customWidth="1"/>
    <col min="273" max="273" width="10" style="98" bestFit="1" customWidth="1"/>
    <col min="274" max="511" width="9.140625" style="98"/>
    <col min="512" max="512" width="6.5703125" style="98" customWidth="1"/>
    <col min="513" max="513" width="28.85546875" style="98" customWidth="1"/>
    <col min="514" max="514" width="13" style="98" customWidth="1"/>
    <col min="515" max="515" width="28.140625" style="98" customWidth="1"/>
    <col min="516" max="516" width="35.28515625" style="98" bestFit="1" customWidth="1"/>
    <col min="517" max="517" width="15.140625" style="98" customWidth="1"/>
    <col min="518" max="518" width="12.42578125" style="98" customWidth="1"/>
    <col min="519" max="519" width="19.28515625" style="98" customWidth="1"/>
    <col min="520" max="520" width="15.7109375" style="98" customWidth="1"/>
    <col min="521" max="521" width="12.5703125" style="98" bestFit="1" customWidth="1"/>
    <col min="522" max="522" width="17.85546875" style="98" customWidth="1"/>
    <col min="523" max="523" width="12.28515625" style="98" customWidth="1"/>
    <col min="524" max="524" width="45" style="98" customWidth="1"/>
    <col min="525" max="525" width="15.5703125" style="98" customWidth="1"/>
    <col min="526" max="526" width="18.85546875" style="98" customWidth="1"/>
    <col min="527" max="527" width="12" style="98" customWidth="1"/>
    <col min="528" max="528" width="10.5703125" style="98" customWidth="1"/>
    <col min="529" max="529" width="10" style="98" bestFit="1" customWidth="1"/>
    <col min="530" max="767" width="9.140625" style="98"/>
    <col min="768" max="768" width="6.5703125" style="98" customWidth="1"/>
    <col min="769" max="769" width="28.85546875" style="98" customWidth="1"/>
    <col min="770" max="770" width="13" style="98" customWidth="1"/>
    <col min="771" max="771" width="28.140625" style="98" customWidth="1"/>
    <col min="772" max="772" width="35.28515625" style="98" bestFit="1" customWidth="1"/>
    <col min="773" max="773" width="15.140625" style="98" customWidth="1"/>
    <col min="774" max="774" width="12.42578125" style="98" customWidth="1"/>
    <col min="775" max="775" width="19.28515625" style="98" customWidth="1"/>
    <col min="776" max="776" width="15.7109375" style="98" customWidth="1"/>
    <col min="777" max="777" width="12.5703125" style="98" bestFit="1" customWidth="1"/>
    <col min="778" max="778" width="17.85546875" style="98" customWidth="1"/>
    <col min="779" max="779" width="12.28515625" style="98" customWidth="1"/>
    <col min="780" max="780" width="45" style="98" customWidth="1"/>
    <col min="781" max="781" width="15.5703125" style="98" customWidth="1"/>
    <col min="782" max="782" width="18.85546875" style="98" customWidth="1"/>
    <col min="783" max="783" width="12" style="98" customWidth="1"/>
    <col min="784" max="784" width="10.5703125" style="98" customWidth="1"/>
    <col min="785" max="785" width="10" style="98" bestFit="1" customWidth="1"/>
    <col min="786" max="1023" width="9.140625" style="98"/>
    <col min="1024" max="1024" width="6.5703125" style="98" customWidth="1"/>
    <col min="1025" max="1025" width="28.85546875" style="98" customWidth="1"/>
    <col min="1026" max="1026" width="13" style="98" customWidth="1"/>
    <col min="1027" max="1027" width="28.140625" style="98" customWidth="1"/>
    <col min="1028" max="1028" width="35.28515625" style="98" bestFit="1" customWidth="1"/>
    <col min="1029" max="1029" width="15.140625" style="98" customWidth="1"/>
    <col min="1030" max="1030" width="12.42578125" style="98" customWidth="1"/>
    <col min="1031" max="1031" width="19.28515625" style="98" customWidth="1"/>
    <col min="1032" max="1032" width="15.7109375" style="98" customWidth="1"/>
    <col min="1033" max="1033" width="12.5703125" style="98" bestFit="1" customWidth="1"/>
    <col min="1034" max="1034" width="17.85546875" style="98" customWidth="1"/>
    <col min="1035" max="1035" width="12.28515625" style="98" customWidth="1"/>
    <col min="1036" max="1036" width="45" style="98" customWidth="1"/>
    <col min="1037" max="1037" width="15.5703125" style="98" customWidth="1"/>
    <col min="1038" max="1038" width="18.85546875" style="98" customWidth="1"/>
    <col min="1039" max="1039" width="12" style="98" customWidth="1"/>
    <col min="1040" max="1040" width="10.5703125" style="98" customWidth="1"/>
    <col min="1041" max="1041" width="10" style="98" bestFit="1" customWidth="1"/>
    <col min="1042" max="1279" width="9.140625" style="98"/>
    <col min="1280" max="1280" width="6.5703125" style="98" customWidth="1"/>
    <col min="1281" max="1281" width="28.85546875" style="98" customWidth="1"/>
    <col min="1282" max="1282" width="13" style="98" customWidth="1"/>
    <col min="1283" max="1283" width="28.140625" style="98" customWidth="1"/>
    <col min="1284" max="1284" width="35.28515625" style="98" bestFit="1" customWidth="1"/>
    <col min="1285" max="1285" width="15.140625" style="98" customWidth="1"/>
    <col min="1286" max="1286" width="12.42578125" style="98" customWidth="1"/>
    <col min="1287" max="1287" width="19.28515625" style="98" customWidth="1"/>
    <col min="1288" max="1288" width="15.7109375" style="98" customWidth="1"/>
    <col min="1289" max="1289" width="12.5703125" style="98" bestFit="1" customWidth="1"/>
    <col min="1290" max="1290" width="17.85546875" style="98" customWidth="1"/>
    <col min="1291" max="1291" width="12.28515625" style="98" customWidth="1"/>
    <col min="1292" max="1292" width="45" style="98" customWidth="1"/>
    <col min="1293" max="1293" width="15.5703125" style="98" customWidth="1"/>
    <col min="1294" max="1294" width="18.85546875" style="98" customWidth="1"/>
    <col min="1295" max="1295" width="12" style="98" customWidth="1"/>
    <col min="1296" max="1296" width="10.5703125" style="98" customWidth="1"/>
    <col min="1297" max="1297" width="10" style="98" bestFit="1" customWidth="1"/>
    <col min="1298" max="1535" width="9.140625" style="98"/>
    <col min="1536" max="1536" width="6.5703125" style="98" customWidth="1"/>
    <col min="1537" max="1537" width="28.85546875" style="98" customWidth="1"/>
    <col min="1538" max="1538" width="13" style="98" customWidth="1"/>
    <col min="1539" max="1539" width="28.140625" style="98" customWidth="1"/>
    <col min="1540" max="1540" width="35.28515625" style="98" bestFit="1" customWidth="1"/>
    <col min="1541" max="1541" width="15.140625" style="98" customWidth="1"/>
    <col min="1542" max="1542" width="12.42578125" style="98" customWidth="1"/>
    <col min="1543" max="1543" width="19.28515625" style="98" customWidth="1"/>
    <col min="1544" max="1544" width="15.7109375" style="98" customWidth="1"/>
    <col min="1545" max="1545" width="12.5703125" style="98" bestFit="1" customWidth="1"/>
    <col min="1546" max="1546" width="17.85546875" style="98" customWidth="1"/>
    <col min="1547" max="1547" width="12.28515625" style="98" customWidth="1"/>
    <col min="1548" max="1548" width="45" style="98" customWidth="1"/>
    <col min="1549" max="1549" width="15.5703125" style="98" customWidth="1"/>
    <col min="1550" max="1550" width="18.85546875" style="98" customWidth="1"/>
    <col min="1551" max="1551" width="12" style="98" customWidth="1"/>
    <col min="1552" max="1552" width="10.5703125" style="98" customWidth="1"/>
    <col min="1553" max="1553" width="10" style="98" bestFit="1" customWidth="1"/>
    <col min="1554" max="1791" width="9.140625" style="98"/>
    <col min="1792" max="1792" width="6.5703125" style="98" customWidth="1"/>
    <col min="1793" max="1793" width="28.85546875" style="98" customWidth="1"/>
    <col min="1794" max="1794" width="13" style="98" customWidth="1"/>
    <col min="1795" max="1795" width="28.140625" style="98" customWidth="1"/>
    <col min="1796" max="1796" width="35.28515625" style="98" bestFit="1" customWidth="1"/>
    <col min="1797" max="1797" width="15.140625" style="98" customWidth="1"/>
    <col min="1798" max="1798" width="12.42578125" style="98" customWidth="1"/>
    <col min="1799" max="1799" width="19.28515625" style="98" customWidth="1"/>
    <col min="1800" max="1800" width="15.7109375" style="98" customWidth="1"/>
    <col min="1801" max="1801" width="12.5703125" style="98" bestFit="1" customWidth="1"/>
    <col min="1802" max="1802" width="17.85546875" style="98" customWidth="1"/>
    <col min="1803" max="1803" width="12.28515625" style="98" customWidth="1"/>
    <col min="1804" max="1804" width="45" style="98" customWidth="1"/>
    <col min="1805" max="1805" width="15.5703125" style="98" customWidth="1"/>
    <col min="1806" max="1806" width="18.85546875" style="98" customWidth="1"/>
    <col min="1807" max="1807" width="12" style="98" customWidth="1"/>
    <col min="1808" max="1808" width="10.5703125" style="98" customWidth="1"/>
    <col min="1809" max="1809" width="10" style="98" bestFit="1" customWidth="1"/>
    <col min="1810" max="2047" width="9.140625" style="98"/>
    <col min="2048" max="2048" width="6.5703125" style="98" customWidth="1"/>
    <col min="2049" max="2049" width="28.85546875" style="98" customWidth="1"/>
    <col min="2050" max="2050" width="13" style="98" customWidth="1"/>
    <col min="2051" max="2051" width="28.140625" style="98" customWidth="1"/>
    <col min="2052" max="2052" width="35.28515625" style="98" bestFit="1" customWidth="1"/>
    <col min="2053" max="2053" width="15.140625" style="98" customWidth="1"/>
    <col min="2054" max="2054" width="12.42578125" style="98" customWidth="1"/>
    <col min="2055" max="2055" width="19.28515625" style="98" customWidth="1"/>
    <col min="2056" max="2056" width="15.7109375" style="98" customWidth="1"/>
    <col min="2057" max="2057" width="12.5703125" style="98" bestFit="1" customWidth="1"/>
    <col min="2058" max="2058" width="17.85546875" style="98" customWidth="1"/>
    <col min="2059" max="2059" width="12.28515625" style="98" customWidth="1"/>
    <col min="2060" max="2060" width="45" style="98" customWidth="1"/>
    <col min="2061" max="2061" width="15.5703125" style="98" customWidth="1"/>
    <col min="2062" max="2062" width="18.85546875" style="98" customWidth="1"/>
    <col min="2063" max="2063" width="12" style="98" customWidth="1"/>
    <col min="2064" max="2064" width="10.5703125" style="98" customWidth="1"/>
    <col min="2065" max="2065" width="10" style="98" bestFit="1" customWidth="1"/>
    <col min="2066" max="2303" width="9.140625" style="98"/>
    <col min="2304" max="2304" width="6.5703125" style="98" customWidth="1"/>
    <col min="2305" max="2305" width="28.85546875" style="98" customWidth="1"/>
    <col min="2306" max="2306" width="13" style="98" customWidth="1"/>
    <col min="2307" max="2307" width="28.140625" style="98" customWidth="1"/>
    <col min="2308" max="2308" width="35.28515625" style="98" bestFit="1" customWidth="1"/>
    <col min="2309" max="2309" width="15.140625" style="98" customWidth="1"/>
    <col min="2310" max="2310" width="12.42578125" style="98" customWidth="1"/>
    <col min="2311" max="2311" width="19.28515625" style="98" customWidth="1"/>
    <col min="2312" max="2312" width="15.7109375" style="98" customWidth="1"/>
    <col min="2313" max="2313" width="12.5703125" style="98" bestFit="1" customWidth="1"/>
    <col min="2314" max="2314" width="17.85546875" style="98" customWidth="1"/>
    <col min="2315" max="2315" width="12.28515625" style="98" customWidth="1"/>
    <col min="2316" max="2316" width="45" style="98" customWidth="1"/>
    <col min="2317" max="2317" width="15.5703125" style="98" customWidth="1"/>
    <col min="2318" max="2318" width="18.85546875" style="98" customWidth="1"/>
    <col min="2319" max="2319" width="12" style="98" customWidth="1"/>
    <col min="2320" max="2320" width="10.5703125" style="98" customWidth="1"/>
    <col min="2321" max="2321" width="10" style="98" bestFit="1" customWidth="1"/>
    <col min="2322" max="2559" width="9.140625" style="98"/>
    <col min="2560" max="2560" width="6.5703125" style="98" customWidth="1"/>
    <col min="2561" max="2561" width="28.85546875" style="98" customWidth="1"/>
    <col min="2562" max="2562" width="13" style="98" customWidth="1"/>
    <col min="2563" max="2563" width="28.140625" style="98" customWidth="1"/>
    <col min="2564" max="2564" width="35.28515625" style="98" bestFit="1" customWidth="1"/>
    <col min="2565" max="2565" width="15.140625" style="98" customWidth="1"/>
    <col min="2566" max="2566" width="12.42578125" style="98" customWidth="1"/>
    <col min="2567" max="2567" width="19.28515625" style="98" customWidth="1"/>
    <col min="2568" max="2568" width="15.7109375" style="98" customWidth="1"/>
    <col min="2569" max="2569" width="12.5703125" style="98" bestFit="1" customWidth="1"/>
    <col min="2570" max="2570" width="17.85546875" style="98" customWidth="1"/>
    <col min="2571" max="2571" width="12.28515625" style="98" customWidth="1"/>
    <col min="2572" max="2572" width="45" style="98" customWidth="1"/>
    <col min="2573" max="2573" width="15.5703125" style="98" customWidth="1"/>
    <col min="2574" max="2574" width="18.85546875" style="98" customWidth="1"/>
    <col min="2575" max="2575" width="12" style="98" customWidth="1"/>
    <col min="2576" max="2576" width="10.5703125" style="98" customWidth="1"/>
    <col min="2577" max="2577" width="10" style="98" bestFit="1" customWidth="1"/>
    <col min="2578" max="2815" width="9.140625" style="98"/>
    <col min="2816" max="2816" width="6.5703125" style="98" customWidth="1"/>
    <col min="2817" max="2817" width="28.85546875" style="98" customWidth="1"/>
    <col min="2818" max="2818" width="13" style="98" customWidth="1"/>
    <col min="2819" max="2819" width="28.140625" style="98" customWidth="1"/>
    <col min="2820" max="2820" width="35.28515625" style="98" bestFit="1" customWidth="1"/>
    <col min="2821" max="2821" width="15.140625" style="98" customWidth="1"/>
    <col min="2822" max="2822" width="12.42578125" style="98" customWidth="1"/>
    <col min="2823" max="2823" width="19.28515625" style="98" customWidth="1"/>
    <col min="2824" max="2824" width="15.7109375" style="98" customWidth="1"/>
    <col min="2825" max="2825" width="12.5703125" style="98" bestFit="1" customWidth="1"/>
    <col min="2826" max="2826" width="17.85546875" style="98" customWidth="1"/>
    <col min="2827" max="2827" width="12.28515625" style="98" customWidth="1"/>
    <col min="2828" max="2828" width="45" style="98" customWidth="1"/>
    <col min="2829" max="2829" width="15.5703125" style="98" customWidth="1"/>
    <col min="2830" max="2830" width="18.85546875" style="98" customWidth="1"/>
    <col min="2831" max="2831" width="12" style="98" customWidth="1"/>
    <col min="2832" max="2832" width="10.5703125" style="98" customWidth="1"/>
    <col min="2833" max="2833" width="10" style="98" bestFit="1" customWidth="1"/>
    <col min="2834" max="3071" width="9.140625" style="98"/>
    <col min="3072" max="3072" width="6.5703125" style="98" customWidth="1"/>
    <col min="3073" max="3073" width="28.85546875" style="98" customWidth="1"/>
    <col min="3074" max="3074" width="13" style="98" customWidth="1"/>
    <col min="3075" max="3075" width="28.140625" style="98" customWidth="1"/>
    <col min="3076" max="3076" width="35.28515625" style="98" bestFit="1" customWidth="1"/>
    <col min="3077" max="3077" width="15.140625" style="98" customWidth="1"/>
    <col min="3078" max="3078" width="12.42578125" style="98" customWidth="1"/>
    <col min="3079" max="3079" width="19.28515625" style="98" customWidth="1"/>
    <col min="3080" max="3080" width="15.7109375" style="98" customWidth="1"/>
    <col min="3081" max="3081" width="12.5703125" style="98" bestFit="1" customWidth="1"/>
    <col min="3082" max="3082" width="17.85546875" style="98" customWidth="1"/>
    <col min="3083" max="3083" width="12.28515625" style="98" customWidth="1"/>
    <col min="3084" max="3084" width="45" style="98" customWidth="1"/>
    <col min="3085" max="3085" width="15.5703125" style="98" customWidth="1"/>
    <col min="3086" max="3086" width="18.85546875" style="98" customWidth="1"/>
    <col min="3087" max="3087" width="12" style="98" customWidth="1"/>
    <col min="3088" max="3088" width="10.5703125" style="98" customWidth="1"/>
    <col min="3089" max="3089" width="10" style="98" bestFit="1" customWidth="1"/>
    <col min="3090" max="3327" width="9.140625" style="98"/>
    <col min="3328" max="3328" width="6.5703125" style="98" customWidth="1"/>
    <col min="3329" max="3329" width="28.85546875" style="98" customWidth="1"/>
    <col min="3330" max="3330" width="13" style="98" customWidth="1"/>
    <col min="3331" max="3331" width="28.140625" style="98" customWidth="1"/>
    <col min="3332" max="3332" width="35.28515625" style="98" bestFit="1" customWidth="1"/>
    <col min="3333" max="3333" width="15.140625" style="98" customWidth="1"/>
    <col min="3334" max="3334" width="12.42578125" style="98" customWidth="1"/>
    <col min="3335" max="3335" width="19.28515625" style="98" customWidth="1"/>
    <col min="3336" max="3336" width="15.7109375" style="98" customWidth="1"/>
    <col min="3337" max="3337" width="12.5703125" style="98" bestFit="1" customWidth="1"/>
    <col min="3338" max="3338" width="17.85546875" style="98" customWidth="1"/>
    <col min="3339" max="3339" width="12.28515625" style="98" customWidth="1"/>
    <col min="3340" max="3340" width="45" style="98" customWidth="1"/>
    <col min="3341" max="3341" width="15.5703125" style="98" customWidth="1"/>
    <col min="3342" max="3342" width="18.85546875" style="98" customWidth="1"/>
    <col min="3343" max="3343" width="12" style="98" customWidth="1"/>
    <col min="3344" max="3344" width="10.5703125" style="98" customWidth="1"/>
    <col min="3345" max="3345" width="10" style="98" bestFit="1" customWidth="1"/>
    <col min="3346" max="3583" width="9.140625" style="98"/>
    <col min="3584" max="3584" width="6.5703125" style="98" customWidth="1"/>
    <col min="3585" max="3585" width="28.85546875" style="98" customWidth="1"/>
    <col min="3586" max="3586" width="13" style="98" customWidth="1"/>
    <col min="3587" max="3587" width="28.140625" style="98" customWidth="1"/>
    <col min="3588" max="3588" width="35.28515625" style="98" bestFit="1" customWidth="1"/>
    <col min="3589" max="3589" width="15.140625" style="98" customWidth="1"/>
    <col min="3590" max="3590" width="12.42578125" style="98" customWidth="1"/>
    <col min="3591" max="3591" width="19.28515625" style="98" customWidth="1"/>
    <col min="3592" max="3592" width="15.7109375" style="98" customWidth="1"/>
    <col min="3593" max="3593" width="12.5703125" style="98" bestFit="1" customWidth="1"/>
    <col min="3594" max="3594" width="17.85546875" style="98" customWidth="1"/>
    <col min="3595" max="3595" width="12.28515625" style="98" customWidth="1"/>
    <col min="3596" max="3596" width="45" style="98" customWidth="1"/>
    <col min="3597" max="3597" width="15.5703125" style="98" customWidth="1"/>
    <col min="3598" max="3598" width="18.85546875" style="98" customWidth="1"/>
    <col min="3599" max="3599" width="12" style="98" customWidth="1"/>
    <col min="3600" max="3600" width="10.5703125" style="98" customWidth="1"/>
    <col min="3601" max="3601" width="10" style="98" bestFit="1" customWidth="1"/>
    <col min="3602" max="3839" width="9.140625" style="98"/>
    <col min="3840" max="3840" width="6.5703125" style="98" customWidth="1"/>
    <col min="3841" max="3841" width="28.85546875" style="98" customWidth="1"/>
    <col min="3842" max="3842" width="13" style="98" customWidth="1"/>
    <col min="3843" max="3843" width="28.140625" style="98" customWidth="1"/>
    <col min="3844" max="3844" width="35.28515625" style="98" bestFit="1" customWidth="1"/>
    <col min="3845" max="3845" width="15.140625" style="98" customWidth="1"/>
    <col min="3846" max="3846" width="12.42578125" style="98" customWidth="1"/>
    <col min="3847" max="3847" width="19.28515625" style="98" customWidth="1"/>
    <col min="3848" max="3848" width="15.7109375" style="98" customWidth="1"/>
    <col min="3849" max="3849" width="12.5703125" style="98" bestFit="1" customWidth="1"/>
    <col min="3850" max="3850" width="17.85546875" style="98" customWidth="1"/>
    <col min="3851" max="3851" width="12.28515625" style="98" customWidth="1"/>
    <col min="3852" max="3852" width="45" style="98" customWidth="1"/>
    <col min="3853" max="3853" width="15.5703125" style="98" customWidth="1"/>
    <col min="3854" max="3854" width="18.85546875" style="98" customWidth="1"/>
    <col min="3855" max="3855" width="12" style="98" customWidth="1"/>
    <col min="3856" max="3856" width="10.5703125" style="98" customWidth="1"/>
    <col min="3857" max="3857" width="10" style="98" bestFit="1" customWidth="1"/>
    <col min="3858" max="4095" width="9.140625" style="98"/>
    <col min="4096" max="4096" width="6.5703125" style="98" customWidth="1"/>
    <col min="4097" max="4097" width="28.85546875" style="98" customWidth="1"/>
    <col min="4098" max="4098" width="13" style="98" customWidth="1"/>
    <col min="4099" max="4099" width="28.140625" style="98" customWidth="1"/>
    <col min="4100" max="4100" width="35.28515625" style="98" bestFit="1" customWidth="1"/>
    <col min="4101" max="4101" width="15.140625" style="98" customWidth="1"/>
    <col min="4102" max="4102" width="12.42578125" style="98" customWidth="1"/>
    <col min="4103" max="4103" width="19.28515625" style="98" customWidth="1"/>
    <col min="4104" max="4104" width="15.7109375" style="98" customWidth="1"/>
    <col min="4105" max="4105" width="12.5703125" style="98" bestFit="1" customWidth="1"/>
    <col min="4106" max="4106" width="17.85546875" style="98" customWidth="1"/>
    <col min="4107" max="4107" width="12.28515625" style="98" customWidth="1"/>
    <col min="4108" max="4108" width="45" style="98" customWidth="1"/>
    <col min="4109" max="4109" width="15.5703125" style="98" customWidth="1"/>
    <col min="4110" max="4110" width="18.85546875" style="98" customWidth="1"/>
    <col min="4111" max="4111" width="12" style="98" customWidth="1"/>
    <col min="4112" max="4112" width="10.5703125" style="98" customWidth="1"/>
    <col min="4113" max="4113" width="10" style="98" bestFit="1" customWidth="1"/>
    <col min="4114" max="4351" width="9.140625" style="98"/>
    <col min="4352" max="4352" width="6.5703125" style="98" customWidth="1"/>
    <col min="4353" max="4353" width="28.85546875" style="98" customWidth="1"/>
    <col min="4354" max="4354" width="13" style="98" customWidth="1"/>
    <col min="4355" max="4355" width="28.140625" style="98" customWidth="1"/>
    <col min="4356" max="4356" width="35.28515625" style="98" bestFit="1" customWidth="1"/>
    <col min="4357" max="4357" width="15.140625" style="98" customWidth="1"/>
    <col min="4358" max="4358" width="12.42578125" style="98" customWidth="1"/>
    <col min="4359" max="4359" width="19.28515625" style="98" customWidth="1"/>
    <col min="4360" max="4360" width="15.7109375" style="98" customWidth="1"/>
    <col min="4361" max="4361" width="12.5703125" style="98" bestFit="1" customWidth="1"/>
    <col min="4362" max="4362" width="17.85546875" style="98" customWidth="1"/>
    <col min="4363" max="4363" width="12.28515625" style="98" customWidth="1"/>
    <col min="4364" max="4364" width="45" style="98" customWidth="1"/>
    <col min="4365" max="4365" width="15.5703125" style="98" customWidth="1"/>
    <col min="4366" max="4366" width="18.85546875" style="98" customWidth="1"/>
    <col min="4367" max="4367" width="12" style="98" customWidth="1"/>
    <col min="4368" max="4368" width="10.5703125" style="98" customWidth="1"/>
    <col min="4369" max="4369" width="10" style="98" bestFit="1" customWidth="1"/>
    <col min="4370" max="4607" width="9.140625" style="98"/>
    <col min="4608" max="4608" width="6.5703125" style="98" customWidth="1"/>
    <col min="4609" max="4609" width="28.85546875" style="98" customWidth="1"/>
    <col min="4610" max="4610" width="13" style="98" customWidth="1"/>
    <col min="4611" max="4611" width="28.140625" style="98" customWidth="1"/>
    <col min="4612" max="4612" width="35.28515625" style="98" bestFit="1" customWidth="1"/>
    <col min="4613" max="4613" width="15.140625" style="98" customWidth="1"/>
    <col min="4614" max="4614" width="12.42578125" style="98" customWidth="1"/>
    <col min="4615" max="4615" width="19.28515625" style="98" customWidth="1"/>
    <col min="4616" max="4616" width="15.7109375" style="98" customWidth="1"/>
    <col min="4617" max="4617" width="12.5703125" style="98" bestFit="1" customWidth="1"/>
    <col min="4618" max="4618" width="17.85546875" style="98" customWidth="1"/>
    <col min="4619" max="4619" width="12.28515625" style="98" customWidth="1"/>
    <col min="4620" max="4620" width="45" style="98" customWidth="1"/>
    <col min="4621" max="4621" width="15.5703125" style="98" customWidth="1"/>
    <col min="4622" max="4622" width="18.85546875" style="98" customWidth="1"/>
    <col min="4623" max="4623" width="12" style="98" customWidth="1"/>
    <col min="4624" max="4624" width="10.5703125" style="98" customWidth="1"/>
    <col min="4625" max="4625" width="10" style="98" bestFit="1" customWidth="1"/>
    <col min="4626" max="4863" width="9.140625" style="98"/>
    <col min="4864" max="4864" width="6.5703125" style="98" customWidth="1"/>
    <col min="4865" max="4865" width="28.85546875" style="98" customWidth="1"/>
    <col min="4866" max="4866" width="13" style="98" customWidth="1"/>
    <col min="4867" max="4867" width="28.140625" style="98" customWidth="1"/>
    <col min="4868" max="4868" width="35.28515625" style="98" bestFit="1" customWidth="1"/>
    <col min="4869" max="4869" width="15.140625" style="98" customWidth="1"/>
    <col min="4870" max="4870" width="12.42578125" style="98" customWidth="1"/>
    <col min="4871" max="4871" width="19.28515625" style="98" customWidth="1"/>
    <col min="4872" max="4872" width="15.7109375" style="98" customWidth="1"/>
    <col min="4873" max="4873" width="12.5703125" style="98" bestFit="1" customWidth="1"/>
    <col min="4874" max="4874" width="17.85546875" style="98" customWidth="1"/>
    <col min="4875" max="4875" width="12.28515625" style="98" customWidth="1"/>
    <col min="4876" max="4876" width="45" style="98" customWidth="1"/>
    <col min="4877" max="4877" width="15.5703125" style="98" customWidth="1"/>
    <col min="4878" max="4878" width="18.85546875" style="98" customWidth="1"/>
    <col min="4879" max="4879" width="12" style="98" customWidth="1"/>
    <col min="4880" max="4880" width="10.5703125" style="98" customWidth="1"/>
    <col min="4881" max="4881" width="10" style="98" bestFit="1" customWidth="1"/>
    <col min="4882" max="5119" width="9.140625" style="98"/>
    <col min="5120" max="5120" width="6.5703125" style="98" customWidth="1"/>
    <col min="5121" max="5121" width="28.85546875" style="98" customWidth="1"/>
    <col min="5122" max="5122" width="13" style="98" customWidth="1"/>
    <col min="5123" max="5123" width="28.140625" style="98" customWidth="1"/>
    <col min="5124" max="5124" width="35.28515625" style="98" bestFit="1" customWidth="1"/>
    <col min="5125" max="5125" width="15.140625" style="98" customWidth="1"/>
    <col min="5126" max="5126" width="12.42578125" style="98" customWidth="1"/>
    <col min="5127" max="5127" width="19.28515625" style="98" customWidth="1"/>
    <col min="5128" max="5128" width="15.7109375" style="98" customWidth="1"/>
    <col min="5129" max="5129" width="12.5703125" style="98" bestFit="1" customWidth="1"/>
    <col min="5130" max="5130" width="17.85546875" style="98" customWidth="1"/>
    <col min="5131" max="5131" width="12.28515625" style="98" customWidth="1"/>
    <col min="5132" max="5132" width="45" style="98" customWidth="1"/>
    <col min="5133" max="5133" width="15.5703125" style="98" customWidth="1"/>
    <col min="5134" max="5134" width="18.85546875" style="98" customWidth="1"/>
    <col min="5135" max="5135" width="12" style="98" customWidth="1"/>
    <col min="5136" max="5136" width="10.5703125" style="98" customWidth="1"/>
    <col min="5137" max="5137" width="10" style="98" bestFit="1" customWidth="1"/>
    <col min="5138" max="5375" width="9.140625" style="98"/>
    <col min="5376" max="5376" width="6.5703125" style="98" customWidth="1"/>
    <col min="5377" max="5377" width="28.85546875" style="98" customWidth="1"/>
    <col min="5378" max="5378" width="13" style="98" customWidth="1"/>
    <col min="5379" max="5379" width="28.140625" style="98" customWidth="1"/>
    <col min="5380" max="5380" width="35.28515625" style="98" bestFit="1" customWidth="1"/>
    <col min="5381" max="5381" width="15.140625" style="98" customWidth="1"/>
    <col min="5382" max="5382" width="12.42578125" style="98" customWidth="1"/>
    <col min="5383" max="5383" width="19.28515625" style="98" customWidth="1"/>
    <col min="5384" max="5384" width="15.7109375" style="98" customWidth="1"/>
    <col min="5385" max="5385" width="12.5703125" style="98" bestFit="1" customWidth="1"/>
    <col min="5386" max="5386" width="17.85546875" style="98" customWidth="1"/>
    <col min="5387" max="5387" width="12.28515625" style="98" customWidth="1"/>
    <col min="5388" max="5388" width="45" style="98" customWidth="1"/>
    <col min="5389" max="5389" width="15.5703125" style="98" customWidth="1"/>
    <col min="5390" max="5390" width="18.85546875" style="98" customWidth="1"/>
    <col min="5391" max="5391" width="12" style="98" customWidth="1"/>
    <col min="5392" max="5392" width="10.5703125" style="98" customWidth="1"/>
    <col min="5393" max="5393" width="10" style="98" bestFit="1" customWidth="1"/>
    <col min="5394" max="5631" width="9.140625" style="98"/>
    <col min="5632" max="5632" width="6.5703125" style="98" customWidth="1"/>
    <col min="5633" max="5633" width="28.85546875" style="98" customWidth="1"/>
    <col min="5634" max="5634" width="13" style="98" customWidth="1"/>
    <col min="5635" max="5635" width="28.140625" style="98" customWidth="1"/>
    <col min="5636" max="5636" width="35.28515625" style="98" bestFit="1" customWidth="1"/>
    <col min="5637" max="5637" width="15.140625" style="98" customWidth="1"/>
    <col min="5638" max="5638" width="12.42578125" style="98" customWidth="1"/>
    <col min="5639" max="5639" width="19.28515625" style="98" customWidth="1"/>
    <col min="5640" max="5640" width="15.7109375" style="98" customWidth="1"/>
    <col min="5641" max="5641" width="12.5703125" style="98" bestFit="1" customWidth="1"/>
    <col min="5642" max="5642" width="17.85546875" style="98" customWidth="1"/>
    <col min="5643" max="5643" width="12.28515625" style="98" customWidth="1"/>
    <col min="5644" max="5644" width="45" style="98" customWidth="1"/>
    <col min="5645" max="5645" width="15.5703125" style="98" customWidth="1"/>
    <col min="5646" max="5646" width="18.85546875" style="98" customWidth="1"/>
    <col min="5647" max="5647" width="12" style="98" customWidth="1"/>
    <col min="5648" max="5648" width="10.5703125" style="98" customWidth="1"/>
    <col min="5649" max="5649" width="10" style="98" bestFit="1" customWidth="1"/>
    <col min="5650" max="5887" width="9.140625" style="98"/>
    <col min="5888" max="5888" width="6.5703125" style="98" customWidth="1"/>
    <col min="5889" max="5889" width="28.85546875" style="98" customWidth="1"/>
    <col min="5890" max="5890" width="13" style="98" customWidth="1"/>
    <col min="5891" max="5891" width="28.140625" style="98" customWidth="1"/>
    <col min="5892" max="5892" width="35.28515625" style="98" bestFit="1" customWidth="1"/>
    <col min="5893" max="5893" width="15.140625" style="98" customWidth="1"/>
    <col min="5894" max="5894" width="12.42578125" style="98" customWidth="1"/>
    <col min="5895" max="5895" width="19.28515625" style="98" customWidth="1"/>
    <col min="5896" max="5896" width="15.7109375" style="98" customWidth="1"/>
    <col min="5897" max="5897" width="12.5703125" style="98" bestFit="1" customWidth="1"/>
    <col min="5898" max="5898" width="17.85546875" style="98" customWidth="1"/>
    <col min="5899" max="5899" width="12.28515625" style="98" customWidth="1"/>
    <col min="5900" max="5900" width="45" style="98" customWidth="1"/>
    <col min="5901" max="5901" width="15.5703125" style="98" customWidth="1"/>
    <col min="5902" max="5902" width="18.85546875" style="98" customWidth="1"/>
    <col min="5903" max="5903" width="12" style="98" customWidth="1"/>
    <col min="5904" max="5904" width="10.5703125" style="98" customWidth="1"/>
    <col min="5905" max="5905" width="10" style="98" bestFit="1" customWidth="1"/>
    <col min="5906" max="6143" width="9.140625" style="98"/>
    <col min="6144" max="6144" width="6.5703125" style="98" customWidth="1"/>
    <col min="6145" max="6145" width="28.85546875" style="98" customWidth="1"/>
    <col min="6146" max="6146" width="13" style="98" customWidth="1"/>
    <col min="6147" max="6147" width="28.140625" style="98" customWidth="1"/>
    <col min="6148" max="6148" width="35.28515625" style="98" bestFit="1" customWidth="1"/>
    <col min="6149" max="6149" width="15.140625" style="98" customWidth="1"/>
    <col min="6150" max="6150" width="12.42578125" style="98" customWidth="1"/>
    <col min="6151" max="6151" width="19.28515625" style="98" customWidth="1"/>
    <col min="6152" max="6152" width="15.7109375" style="98" customWidth="1"/>
    <col min="6153" max="6153" width="12.5703125" style="98" bestFit="1" customWidth="1"/>
    <col min="6154" max="6154" width="17.85546875" style="98" customWidth="1"/>
    <col min="6155" max="6155" width="12.28515625" style="98" customWidth="1"/>
    <col min="6156" max="6156" width="45" style="98" customWidth="1"/>
    <col min="6157" max="6157" width="15.5703125" style="98" customWidth="1"/>
    <col min="6158" max="6158" width="18.85546875" style="98" customWidth="1"/>
    <col min="6159" max="6159" width="12" style="98" customWidth="1"/>
    <col min="6160" max="6160" width="10.5703125" style="98" customWidth="1"/>
    <col min="6161" max="6161" width="10" style="98" bestFit="1" customWidth="1"/>
    <col min="6162" max="6399" width="9.140625" style="98"/>
    <col min="6400" max="6400" width="6.5703125" style="98" customWidth="1"/>
    <col min="6401" max="6401" width="28.85546875" style="98" customWidth="1"/>
    <col min="6402" max="6402" width="13" style="98" customWidth="1"/>
    <col min="6403" max="6403" width="28.140625" style="98" customWidth="1"/>
    <col min="6404" max="6404" width="35.28515625" style="98" bestFit="1" customWidth="1"/>
    <col min="6405" max="6405" width="15.140625" style="98" customWidth="1"/>
    <col min="6406" max="6406" width="12.42578125" style="98" customWidth="1"/>
    <col min="6407" max="6407" width="19.28515625" style="98" customWidth="1"/>
    <col min="6408" max="6408" width="15.7109375" style="98" customWidth="1"/>
    <col min="6409" max="6409" width="12.5703125" style="98" bestFit="1" customWidth="1"/>
    <col min="6410" max="6410" width="17.85546875" style="98" customWidth="1"/>
    <col min="6411" max="6411" width="12.28515625" style="98" customWidth="1"/>
    <col min="6412" max="6412" width="45" style="98" customWidth="1"/>
    <col min="6413" max="6413" width="15.5703125" style="98" customWidth="1"/>
    <col min="6414" max="6414" width="18.85546875" style="98" customWidth="1"/>
    <col min="6415" max="6415" width="12" style="98" customWidth="1"/>
    <col min="6416" max="6416" width="10.5703125" style="98" customWidth="1"/>
    <col min="6417" max="6417" width="10" style="98" bestFit="1" customWidth="1"/>
    <col min="6418" max="6655" width="9.140625" style="98"/>
    <col min="6656" max="6656" width="6.5703125" style="98" customWidth="1"/>
    <col min="6657" max="6657" width="28.85546875" style="98" customWidth="1"/>
    <col min="6658" max="6658" width="13" style="98" customWidth="1"/>
    <col min="6659" max="6659" width="28.140625" style="98" customWidth="1"/>
    <col min="6660" max="6660" width="35.28515625" style="98" bestFit="1" customWidth="1"/>
    <col min="6661" max="6661" width="15.140625" style="98" customWidth="1"/>
    <col min="6662" max="6662" width="12.42578125" style="98" customWidth="1"/>
    <col min="6663" max="6663" width="19.28515625" style="98" customWidth="1"/>
    <col min="6664" max="6664" width="15.7109375" style="98" customWidth="1"/>
    <col min="6665" max="6665" width="12.5703125" style="98" bestFit="1" customWidth="1"/>
    <col min="6666" max="6666" width="17.85546875" style="98" customWidth="1"/>
    <col min="6667" max="6667" width="12.28515625" style="98" customWidth="1"/>
    <col min="6668" max="6668" width="45" style="98" customWidth="1"/>
    <col min="6669" max="6669" width="15.5703125" style="98" customWidth="1"/>
    <col min="6670" max="6670" width="18.85546875" style="98" customWidth="1"/>
    <col min="6671" max="6671" width="12" style="98" customWidth="1"/>
    <col min="6672" max="6672" width="10.5703125" style="98" customWidth="1"/>
    <col min="6673" max="6673" width="10" style="98" bestFit="1" customWidth="1"/>
    <col min="6674" max="6911" width="9.140625" style="98"/>
    <col min="6912" max="6912" width="6.5703125" style="98" customWidth="1"/>
    <col min="6913" max="6913" width="28.85546875" style="98" customWidth="1"/>
    <col min="6914" max="6914" width="13" style="98" customWidth="1"/>
    <col min="6915" max="6915" width="28.140625" style="98" customWidth="1"/>
    <col min="6916" max="6916" width="35.28515625" style="98" bestFit="1" customWidth="1"/>
    <col min="6917" max="6917" width="15.140625" style="98" customWidth="1"/>
    <col min="6918" max="6918" width="12.42578125" style="98" customWidth="1"/>
    <col min="6919" max="6919" width="19.28515625" style="98" customWidth="1"/>
    <col min="6920" max="6920" width="15.7109375" style="98" customWidth="1"/>
    <col min="6921" max="6921" width="12.5703125" style="98" bestFit="1" customWidth="1"/>
    <col min="6922" max="6922" width="17.85546875" style="98" customWidth="1"/>
    <col min="6923" max="6923" width="12.28515625" style="98" customWidth="1"/>
    <col min="6924" max="6924" width="45" style="98" customWidth="1"/>
    <col min="6925" max="6925" width="15.5703125" style="98" customWidth="1"/>
    <col min="6926" max="6926" width="18.85546875" style="98" customWidth="1"/>
    <col min="6927" max="6927" width="12" style="98" customWidth="1"/>
    <col min="6928" max="6928" width="10.5703125" style="98" customWidth="1"/>
    <col min="6929" max="6929" width="10" style="98" bestFit="1" customWidth="1"/>
    <col min="6930" max="7167" width="9.140625" style="98"/>
    <col min="7168" max="7168" width="6.5703125" style="98" customWidth="1"/>
    <col min="7169" max="7169" width="28.85546875" style="98" customWidth="1"/>
    <col min="7170" max="7170" width="13" style="98" customWidth="1"/>
    <col min="7171" max="7171" width="28.140625" style="98" customWidth="1"/>
    <col min="7172" max="7172" width="35.28515625" style="98" bestFit="1" customWidth="1"/>
    <col min="7173" max="7173" width="15.140625" style="98" customWidth="1"/>
    <col min="7174" max="7174" width="12.42578125" style="98" customWidth="1"/>
    <col min="7175" max="7175" width="19.28515625" style="98" customWidth="1"/>
    <col min="7176" max="7176" width="15.7109375" style="98" customWidth="1"/>
    <col min="7177" max="7177" width="12.5703125" style="98" bestFit="1" customWidth="1"/>
    <col min="7178" max="7178" width="17.85546875" style="98" customWidth="1"/>
    <col min="7179" max="7179" width="12.28515625" style="98" customWidth="1"/>
    <col min="7180" max="7180" width="45" style="98" customWidth="1"/>
    <col min="7181" max="7181" width="15.5703125" style="98" customWidth="1"/>
    <col min="7182" max="7182" width="18.85546875" style="98" customWidth="1"/>
    <col min="7183" max="7183" width="12" style="98" customWidth="1"/>
    <col min="7184" max="7184" width="10.5703125" style="98" customWidth="1"/>
    <col min="7185" max="7185" width="10" style="98" bestFit="1" customWidth="1"/>
    <col min="7186" max="7423" width="9.140625" style="98"/>
    <col min="7424" max="7424" width="6.5703125" style="98" customWidth="1"/>
    <col min="7425" max="7425" width="28.85546875" style="98" customWidth="1"/>
    <col min="7426" max="7426" width="13" style="98" customWidth="1"/>
    <col min="7427" max="7427" width="28.140625" style="98" customWidth="1"/>
    <col min="7428" max="7428" width="35.28515625" style="98" bestFit="1" customWidth="1"/>
    <col min="7429" max="7429" width="15.140625" style="98" customWidth="1"/>
    <col min="7430" max="7430" width="12.42578125" style="98" customWidth="1"/>
    <col min="7431" max="7431" width="19.28515625" style="98" customWidth="1"/>
    <col min="7432" max="7432" width="15.7109375" style="98" customWidth="1"/>
    <col min="7433" max="7433" width="12.5703125" style="98" bestFit="1" customWidth="1"/>
    <col min="7434" max="7434" width="17.85546875" style="98" customWidth="1"/>
    <col min="7435" max="7435" width="12.28515625" style="98" customWidth="1"/>
    <col min="7436" max="7436" width="45" style="98" customWidth="1"/>
    <col min="7437" max="7437" width="15.5703125" style="98" customWidth="1"/>
    <col min="7438" max="7438" width="18.85546875" style="98" customWidth="1"/>
    <col min="7439" max="7439" width="12" style="98" customWidth="1"/>
    <col min="7440" max="7440" width="10.5703125" style="98" customWidth="1"/>
    <col min="7441" max="7441" width="10" style="98" bestFit="1" customWidth="1"/>
    <col min="7442" max="7679" width="9.140625" style="98"/>
    <col min="7680" max="7680" width="6.5703125" style="98" customWidth="1"/>
    <col min="7681" max="7681" width="28.85546875" style="98" customWidth="1"/>
    <col min="7682" max="7682" width="13" style="98" customWidth="1"/>
    <col min="7683" max="7683" width="28.140625" style="98" customWidth="1"/>
    <col min="7684" max="7684" width="35.28515625" style="98" bestFit="1" customWidth="1"/>
    <col min="7685" max="7685" width="15.140625" style="98" customWidth="1"/>
    <col min="7686" max="7686" width="12.42578125" style="98" customWidth="1"/>
    <col min="7687" max="7687" width="19.28515625" style="98" customWidth="1"/>
    <col min="7688" max="7688" width="15.7109375" style="98" customWidth="1"/>
    <col min="7689" max="7689" width="12.5703125" style="98" bestFit="1" customWidth="1"/>
    <col min="7690" max="7690" width="17.85546875" style="98" customWidth="1"/>
    <col min="7691" max="7691" width="12.28515625" style="98" customWidth="1"/>
    <col min="7692" max="7692" width="45" style="98" customWidth="1"/>
    <col min="7693" max="7693" width="15.5703125" style="98" customWidth="1"/>
    <col min="7694" max="7694" width="18.85546875" style="98" customWidth="1"/>
    <col min="7695" max="7695" width="12" style="98" customWidth="1"/>
    <col min="7696" max="7696" width="10.5703125" style="98" customWidth="1"/>
    <col min="7697" max="7697" width="10" style="98" bestFit="1" customWidth="1"/>
    <col min="7698" max="7935" width="9.140625" style="98"/>
    <col min="7936" max="7936" width="6.5703125" style="98" customWidth="1"/>
    <col min="7937" max="7937" width="28.85546875" style="98" customWidth="1"/>
    <col min="7938" max="7938" width="13" style="98" customWidth="1"/>
    <col min="7939" max="7939" width="28.140625" style="98" customWidth="1"/>
    <col min="7940" max="7940" width="35.28515625" style="98" bestFit="1" customWidth="1"/>
    <col min="7941" max="7941" width="15.140625" style="98" customWidth="1"/>
    <col min="7942" max="7942" width="12.42578125" style="98" customWidth="1"/>
    <col min="7943" max="7943" width="19.28515625" style="98" customWidth="1"/>
    <col min="7944" max="7944" width="15.7109375" style="98" customWidth="1"/>
    <col min="7945" max="7945" width="12.5703125" style="98" bestFit="1" customWidth="1"/>
    <col min="7946" max="7946" width="17.85546875" style="98" customWidth="1"/>
    <col min="7947" max="7947" width="12.28515625" style="98" customWidth="1"/>
    <col min="7948" max="7948" width="45" style="98" customWidth="1"/>
    <col min="7949" max="7949" width="15.5703125" style="98" customWidth="1"/>
    <col min="7950" max="7950" width="18.85546875" style="98" customWidth="1"/>
    <col min="7951" max="7951" width="12" style="98" customWidth="1"/>
    <col min="7952" max="7952" width="10.5703125" style="98" customWidth="1"/>
    <col min="7953" max="7953" width="10" style="98" bestFit="1" customWidth="1"/>
    <col min="7954" max="8191" width="9.140625" style="98"/>
    <col min="8192" max="8192" width="6.5703125" style="98" customWidth="1"/>
    <col min="8193" max="8193" width="28.85546875" style="98" customWidth="1"/>
    <col min="8194" max="8194" width="13" style="98" customWidth="1"/>
    <col min="8195" max="8195" width="28.140625" style="98" customWidth="1"/>
    <col min="8196" max="8196" width="35.28515625" style="98" bestFit="1" customWidth="1"/>
    <col min="8197" max="8197" width="15.140625" style="98" customWidth="1"/>
    <col min="8198" max="8198" width="12.42578125" style="98" customWidth="1"/>
    <col min="8199" max="8199" width="19.28515625" style="98" customWidth="1"/>
    <col min="8200" max="8200" width="15.7109375" style="98" customWidth="1"/>
    <col min="8201" max="8201" width="12.5703125" style="98" bestFit="1" customWidth="1"/>
    <col min="8202" max="8202" width="17.85546875" style="98" customWidth="1"/>
    <col min="8203" max="8203" width="12.28515625" style="98" customWidth="1"/>
    <col min="8204" max="8204" width="45" style="98" customWidth="1"/>
    <col min="8205" max="8205" width="15.5703125" style="98" customWidth="1"/>
    <col min="8206" max="8206" width="18.85546875" style="98" customWidth="1"/>
    <col min="8207" max="8207" width="12" style="98" customWidth="1"/>
    <col min="8208" max="8208" width="10.5703125" style="98" customWidth="1"/>
    <col min="8209" max="8209" width="10" style="98" bestFit="1" customWidth="1"/>
    <col min="8210" max="8447" width="9.140625" style="98"/>
    <col min="8448" max="8448" width="6.5703125" style="98" customWidth="1"/>
    <col min="8449" max="8449" width="28.85546875" style="98" customWidth="1"/>
    <col min="8450" max="8450" width="13" style="98" customWidth="1"/>
    <col min="8451" max="8451" width="28.140625" style="98" customWidth="1"/>
    <col min="8452" max="8452" width="35.28515625" style="98" bestFit="1" customWidth="1"/>
    <col min="8453" max="8453" width="15.140625" style="98" customWidth="1"/>
    <col min="8454" max="8454" width="12.42578125" style="98" customWidth="1"/>
    <col min="8455" max="8455" width="19.28515625" style="98" customWidth="1"/>
    <col min="8456" max="8456" width="15.7109375" style="98" customWidth="1"/>
    <col min="8457" max="8457" width="12.5703125" style="98" bestFit="1" customWidth="1"/>
    <col min="8458" max="8458" width="17.85546875" style="98" customWidth="1"/>
    <col min="8459" max="8459" width="12.28515625" style="98" customWidth="1"/>
    <col min="8460" max="8460" width="45" style="98" customWidth="1"/>
    <col min="8461" max="8461" width="15.5703125" style="98" customWidth="1"/>
    <col min="8462" max="8462" width="18.85546875" style="98" customWidth="1"/>
    <col min="8463" max="8463" width="12" style="98" customWidth="1"/>
    <col min="8464" max="8464" width="10.5703125" style="98" customWidth="1"/>
    <col min="8465" max="8465" width="10" style="98" bestFit="1" customWidth="1"/>
    <col min="8466" max="8703" width="9.140625" style="98"/>
    <col min="8704" max="8704" width="6.5703125" style="98" customWidth="1"/>
    <col min="8705" max="8705" width="28.85546875" style="98" customWidth="1"/>
    <col min="8706" max="8706" width="13" style="98" customWidth="1"/>
    <col min="8707" max="8707" width="28.140625" style="98" customWidth="1"/>
    <col min="8708" max="8708" width="35.28515625" style="98" bestFit="1" customWidth="1"/>
    <col min="8709" max="8709" width="15.140625" style="98" customWidth="1"/>
    <col min="8710" max="8710" width="12.42578125" style="98" customWidth="1"/>
    <col min="8711" max="8711" width="19.28515625" style="98" customWidth="1"/>
    <col min="8712" max="8712" width="15.7109375" style="98" customWidth="1"/>
    <col min="8713" max="8713" width="12.5703125" style="98" bestFit="1" customWidth="1"/>
    <col min="8714" max="8714" width="17.85546875" style="98" customWidth="1"/>
    <col min="8715" max="8715" width="12.28515625" style="98" customWidth="1"/>
    <col min="8716" max="8716" width="45" style="98" customWidth="1"/>
    <col min="8717" max="8717" width="15.5703125" style="98" customWidth="1"/>
    <col min="8718" max="8718" width="18.85546875" style="98" customWidth="1"/>
    <col min="8719" max="8719" width="12" style="98" customWidth="1"/>
    <col min="8720" max="8720" width="10.5703125" style="98" customWidth="1"/>
    <col min="8721" max="8721" width="10" style="98" bestFit="1" customWidth="1"/>
    <col min="8722" max="8959" width="9.140625" style="98"/>
    <col min="8960" max="8960" width="6.5703125" style="98" customWidth="1"/>
    <col min="8961" max="8961" width="28.85546875" style="98" customWidth="1"/>
    <col min="8962" max="8962" width="13" style="98" customWidth="1"/>
    <col min="8963" max="8963" width="28.140625" style="98" customWidth="1"/>
    <col min="8964" max="8964" width="35.28515625" style="98" bestFit="1" customWidth="1"/>
    <col min="8965" max="8965" width="15.140625" style="98" customWidth="1"/>
    <col min="8966" max="8966" width="12.42578125" style="98" customWidth="1"/>
    <col min="8967" max="8967" width="19.28515625" style="98" customWidth="1"/>
    <col min="8968" max="8968" width="15.7109375" style="98" customWidth="1"/>
    <col min="8969" max="8969" width="12.5703125" style="98" bestFit="1" customWidth="1"/>
    <col min="8970" max="8970" width="17.85546875" style="98" customWidth="1"/>
    <col min="8971" max="8971" width="12.28515625" style="98" customWidth="1"/>
    <col min="8972" max="8972" width="45" style="98" customWidth="1"/>
    <col min="8973" max="8973" width="15.5703125" style="98" customWidth="1"/>
    <col min="8974" max="8974" width="18.85546875" style="98" customWidth="1"/>
    <col min="8975" max="8975" width="12" style="98" customWidth="1"/>
    <col min="8976" max="8976" width="10.5703125" style="98" customWidth="1"/>
    <col min="8977" max="8977" width="10" style="98" bestFit="1" customWidth="1"/>
    <col min="8978" max="9215" width="9.140625" style="98"/>
    <col min="9216" max="9216" width="6.5703125" style="98" customWidth="1"/>
    <col min="9217" max="9217" width="28.85546875" style="98" customWidth="1"/>
    <col min="9218" max="9218" width="13" style="98" customWidth="1"/>
    <col min="9219" max="9219" width="28.140625" style="98" customWidth="1"/>
    <col min="9220" max="9220" width="35.28515625" style="98" bestFit="1" customWidth="1"/>
    <col min="9221" max="9221" width="15.140625" style="98" customWidth="1"/>
    <col min="9222" max="9222" width="12.42578125" style="98" customWidth="1"/>
    <col min="9223" max="9223" width="19.28515625" style="98" customWidth="1"/>
    <col min="9224" max="9224" width="15.7109375" style="98" customWidth="1"/>
    <col min="9225" max="9225" width="12.5703125" style="98" bestFit="1" customWidth="1"/>
    <col min="9226" max="9226" width="17.85546875" style="98" customWidth="1"/>
    <col min="9227" max="9227" width="12.28515625" style="98" customWidth="1"/>
    <col min="9228" max="9228" width="45" style="98" customWidth="1"/>
    <col min="9229" max="9229" width="15.5703125" style="98" customWidth="1"/>
    <col min="9230" max="9230" width="18.85546875" style="98" customWidth="1"/>
    <col min="9231" max="9231" width="12" style="98" customWidth="1"/>
    <col min="9232" max="9232" width="10.5703125" style="98" customWidth="1"/>
    <col min="9233" max="9233" width="10" style="98" bestFit="1" customWidth="1"/>
    <col min="9234" max="9471" width="9.140625" style="98"/>
    <col min="9472" max="9472" width="6.5703125" style="98" customWidth="1"/>
    <col min="9473" max="9473" width="28.85546875" style="98" customWidth="1"/>
    <col min="9474" max="9474" width="13" style="98" customWidth="1"/>
    <col min="9475" max="9475" width="28.140625" style="98" customWidth="1"/>
    <col min="9476" max="9476" width="35.28515625" style="98" bestFit="1" customWidth="1"/>
    <col min="9477" max="9477" width="15.140625" style="98" customWidth="1"/>
    <col min="9478" max="9478" width="12.42578125" style="98" customWidth="1"/>
    <col min="9479" max="9479" width="19.28515625" style="98" customWidth="1"/>
    <col min="9480" max="9480" width="15.7109375" style="98" customWidth="1"/>
    <col min="9481" max="9481" width="12.5703125" style="98" bestFit="1" customWidth="1"/>
    <col min="9482" max="9482" width="17.85546875" style="98" customWidth="1"/>
    <col min="9483" max="9483" width="12.28515625" style="98" customWidth="1"/>
    <col min="9484" max="9484" width="45" style="98" customWidth="1"/>
    <col min="9485" max="9485" width="15.5703125" style="98" customWidth="1"/>
    <col min="9486" max="9486" width="18.85546875" style="98" customWidth="1"/>
    <col min="9487" max="9487" width="12" style="98" customWidth="1"/>
    <col min="9488" max="9488" width="10.5703125" style="98" customWidth="1"/>
    <col min="9489" max="9489" width="10" style="98" bestFit="1" customWidth="1"/>
    <col min="9490" max="9727" width="9.140625" style="98"/>
    <col min="9728" max="9728" width="6.5703125" style="98" customWidth="1"/>
    <col min="9729" max="9729" width="28.85546875" style="98" customWidth="1"/>
    <col min="9730" max="9730" width="13" style="98" customWidth="1"/>
    <col min="9731" max="9731" width="28.140625" style="98" customWidth="1"/>
    <col min="9732" max="9732" width="35.28515625" style="98" bestFit="1" customWidth="1"/>
    <col min="9733" max="9733" width="15.140625" style="98" customWidth="1"/>
    <col min="9734" max="9734" width="12.42578125" style="98" customWidth="1"/>
    <col min="9735" max="9735" width="19.28515625" style="98" customWidth="1"/>
    <col min="9736" max="9736" width="15.7109375" style="98" customWidth="1"/>
    <col min="9737" max="9737" width="12.5703125" style="98" bestFit="1" customWidth="1"/>
    <col min="9738" max="9738" width="17.85546875" style="98" customWidth="1"/>
    <col min="9739" max="9739" width="12.28515625" style="98" customWidth="1"/>
    <col min="9740" max="9740" width="45" style="98" customWidth="1"/>
    <col min="9741" max="9741" width="15.5703125" style="98" customWidth="1"/>
    <col min="9742" max="9742" width="18.85546875" style="98" customWidth="1"/>
    <col min="9743" max="9743" width="12" style="98" customWidth="1"/>
    <col min="9744" max="9744" width="10.5703125" style="98" customWidth="1"/>
    <col min="9745" max="9745" width="10" style="98" bestFit="1" customWidth="1"/>
    <col min="9746" max="9983" width="9.140625" style="98"/>
    <col min="9984" max="9984" width="6.5703125" style="98" customWidth="1"/>
    <col min="9985" max="9985" width="28.85546875" style="98" customWidth="1"/>
    <col min="9986" max="9986" width="13" style="98" customWidth="1"/>
    <col min="9987" max="9987" width="28.140625" style="98" customWidth="1"/>
    <col min="9988" max="9988" width="35.28515625" style="98" bestFit="1" customWidth="1"/>
    <col min="9989" max="9989" width="15.140625" style="98" customWidth="1"/>
    <col min="9990" max="9990" width="12.42578125" style="98" customWidth="1"/>
    <col min="9991" max="9991" width="19.28515625" style="98" customWidth="1"/>
    <col min="9992" max="9992" width="15.7109375" style="98" customWidth="1"/>
    <col min="9993" max="9993" width="12.5703125" style="98" bestFit="1" customWidth="1"/>
    <col min="9994" max="9994" width="17.85546875" style="98" customWidth="1"/>
    <col min="9995" max="9995" width="12.28515625" style="98" customWidth="1"/>
    <col min="9996" max="9996" width="45" style="98" customWidth="1"/>
    <col min="9997" max="9997" width="15.5703125" style="98" customWidth="1"/>
    <col min="9998" max="9998" width="18.85546875" style="98" customWidth="1"/>
    <col min="9999" max="9999" width="12" style="98" customWidth="1"/>
    <col min="10000" max="10000" width="10.5703125" style="98" customWidth="1"/>
    <col min="10001" max="10001" width="10" style="98" bestFit="1" customWidth="1"/>
    <col min="10002" max="10239" width="9.140625" style="98"/>
    <col min="10240" max="10240" width="6.5703125" style="98" customWidth="1"/>
    <col min="10241" max="10241" width="28.85546875" style="98" customWidth="1"/>
    <col min="10242" max="10242" width="13" style="98" customWidth="1"/>
    <col min="10243" max="10243" width="28.140625" style="98" customWidth="1"/>
    <col min="10244" max="10244" width="35.28515625" style="98" bestFit="1" customWidth="1"/>
    <col min="10245" max="10245" width="15.140625" style="98" customWidth="1"/>
    <col min="10246" max="10246" width="12.42578125" style="98" customWidth="1"/>
    <col min="10247" max="10247" width="19.28515625" style="98" customWidth="1"/>
    <col min="10248" max="10248" width="15.7109375" style="98" customWidth="1"/>
    <col min="10249" max="10249" width="12.5703125" style="98" bestFit="1" customWidth="1"/>
    <col min="10250" max="10250" width="17.85546875" style="98" customWidth="1"/>
    <col min="10251" max="10251" width="12.28515625" style="98" customWidth="1"/>
    <col min="10252" max="10252" width="45" style="98" customWidth="1"/>
    <col min="10253" max="10253" width="15.5703125" style="98" customWidth="1"/>
    <col min="10254" max="10254" width="18.85546875" style="98" customWidth="1"/>
    <col min="10255" max="10255" width="12" style="98" customWidth="1"/>
    <col min="10256" max="10256" width="10.5703125" style="98" customWidth="1"/>
    <col min="10257" max="10257" width="10" style="98" bestFit="1" customWidth="1"/>
    <col min="10258" max="10495" width="9.140625" style="98"/>
    <col min="10496" max="10496" width="6.5703125" style="98" customWidth="1"/>
    <col min="10497" max="10497" width="28.85546875" style="98" customWidth="1"/>
    <col min="10498" max="10498" width="13" style="98" customWidth="1"/>
    <col min="10499" max="10499" width="28.140625" style="98" customWidth="1"/>
    <col min="10500" max="10500" width="35.28515625" style="98" bestFit="1" customWidth="1"/>
    <col min="10501" max="10501" width="15.140625" style="98" customWidth="1"/>
    <col min="10502" max="10502" width="12.42578125" style="98" customWidth="1"/>
    <col min="10503" max="10503" width="19.28515625" style="98" customWidth="1"/>
    <col min="10504" max="10504" width="15.7109375" style="98" customWidth="1"/>
    <col min="10505" max="10505" width="12.5703125" style="98" bestFit="1" customWidth="1"/>
    <col min="10506" max="10506" width="17.85546875" style="98" customWidth="1"/>
    <col min="10507" max="10507" width="12.28515625" style="98" customWidth="1"/>
    <col min="10508" max="10508" width="45" style="98" customWidth="1"/>
    <col min="10509" max="10509" width="15.5703125" style="98" customWidth="1"/>
    <col min="10510" max="10510" width="18.85546875" style="98" customWidth="1"/>
    <col min="10511" max="10511" width="12" style="98" customWidth="1"/>
    <col min="10512" max="10512" width="10.5703125" style="98" customWidth="1"/>
    <col min="10513" max="10513" width="10" style="98" bestFit="1" customWidth="1"/>
    <col min="10514" max="10751" width="9.140625" style="98"/>
    <col min="10752" max="10752" width="6.5703125" style="98" customWidth="1"/>
    <col min="10753" max="10753" width="28.85546875" style="98" customWidth="1"/>
    <col min="10754" max="10754" width="13" style="98" customWidth="1"/>
    <col min="10755" max="10755" width="28.140625" style="98" customWidth="1"/>
    <col min="10756" max="10756" width="35.28515625" style="98" bestFit="1" customWidth="1"/>
    <col min="10757" max="10757" width="15.140625" style="98" customWidth="1"/>
    <col min="10758" max="10758" width="12.42578125" style="98" customWidth="1"/>
    <col min="10759" max="10759" width="19.28515625" style="98" customWidth="1"/>
    <col min="10760" max="10760" width="15.7109375" style="98" customWidth="1"/>
    <col min="10761" max="10761" width="12.5703125" style="98" bestFit="1" customWidth="1"/>
    <col min="10762" max="10762" width="17.85546875" style="98" customWidth="1"/>
    <col min="10763" max="10763" width="12.28515625" style="98" customWidth="1"/>
    <col min="10764" max="10764" width="45" style="98" customWidth="1"/>
    <col min="10765" max="10765" width="15.5703125" style="98" customWidth="1"/>
    <col min="10766" max="10766" width="18.85546875" style="98" customWidth="1"/>
    <col min="10767" max="10767" width="12" style="98" customWidth="1"/>
    <col min="10768" max="10768" width="10.5703125" style="98" customWidth="1"/>
    <col min="10769" max="10769" width="10" style="98" bestFit="1" customWidth="1"/>
    <col min="10770" max="11007" width="9.140625" style="98"/>
    <col min="11008" max="11008" width="6.5703125" style="98" customWidth="1"/>
    <col min="11009" max="11009" width="28.85546875" style="98" customWidth="1"/>
    <col min="11010" max="11010" width="13" style="98" customWidth="1"/>
    <col min="11011" max="11011" width="28.140625" style="98" customWidth="1"/>
    <col min="11012" max="11012" width="35.28515625" style="98" bestFit="1" customWidth="1"/>
    <col min="11013" max="11013" width="15.140625" style="98" customWidth="1"/>
    <col min="11014" max="11014" width="12.42578125" style="98" customWidth="1"/>
    <col min="11015" max="11015" width="19.28515625" style="98" customWidth="1"/>
    <col min="11016" max="11016" width="15.7109375" style="98" customWidth="1"/>
    <col min="11017" max="11017" width="12.5703125" style="98" bestFit="1" customWidth="1"/>
    <col min="11018" max="11018" width="17.85546875" style="98" customWidth="1"/>
    <col min="11019" max="11019" width="12.28515625" style="98" customWidth="1"/>
    <col min="11020" max="11020" width="45" style="98" customWidth="1"/>
    <col min="11021" max="11021" width="15.5703125" style="98" customWidth="1"/>
    <col min="11022" max="11022" width="18.85546875" style="98" customWidth="1"/>
    <col min="11023" max="11023" width="12" style="98" customWidth="1"/>
    <col min="11024" max="11024" width="10.5703125" style="98" customWidth="1"/>
    <col min="11025" max="11025" width="10" style="98" bestFit="1" customWidth="1"/>
    <col min="11026" max="11263" width="9.140625" style="98"/>
    <col min="11264" max="11264" width="6.5703125" style="98" customWidth="1"/>
    <col min="11265" max="11265" width="28.85546875" style="98" customWidth="1"/>
    <col min="11266" max="11266" width="13" style="98" customWidth="1"/>
    <col min="11267" max="11267" width="28.140625" style="98" customWidth="1"/>
    <col min="11268" max="11268" width="35.28515625" style="98" bestFit="1" customWidth="1"/>
    <col min="11269" max="11269" width="15.140625" style="98" customWidth="1"/>
    <col min="11270" max="11270" width="12.42578125" style="98" customWidth="1"/>
    <col min="11271" max="11271" width="19.28515625" style="98" customWidth="1"/>
    <col min="11272" max="11272" width="15.7109375" style="98" customWidth="1"/>
    <col min="11273" max="11273" width="12.5703125" style="98" bestFit="1" customWidth="1"/>
    <col min="11274" max="11274" width="17.85546875" style="98" customWidth="1"/>
    <col min="11275" max="11275" width="12.28515625" style="98" customWidth="1"/>
    <col min="11276" max="11276" width="45" style="98" customWidth="1"/>
    <col min="11277" max="11277" width="15.5703125" style="98" customWidth="1"/>
    <col min="11278" max="11278" width="18.85546875" style="98" customWidth="1"/>
    <col min="11279" max="11279" width="12" style="98" customWidth="1"/>
    <col min="11280" max="11280" width="10.5703125" style="98" customWidth="1"/>
    <col min="11281" max="11281" width="10" style="98" bestFit="1" customWidth="1"/>
    <col min="11282" max="11519" width="9.140625" style="98"/>
    <col min="11520" max="11520" width="6.5703125" style="98" customWidth="1"/>
    <col min="11521" max="11521" width="28.85546875" style="98" customWidth="1"/>
    <col min="11522" max="11522" width="13" style="98" customWidth="1"/>
    <col min="11523" max="11523" width="28.140625" style="98" customWidth="1"/>
    <col min="11524" max="11524" width="35.28515625" style="98" bestFit="1" customWidth="1"/>
    <col min="11525" max="11525" width="15.140625" style="98" customWidth="1"/>
    <col min="11526" max="11526" width="12.42578125" style="98" customWidth="1"/>
    <col min="11527" max="11527" width="19.28515625" style="98" customWidth="1"/>
    <col min="11528" max="11528" width="15.7109375" style="98" customWidth="1"/>
    <col min="11529" max="11529" width="12.5703125" style="98" bestFit="1" customWidth="1"/>
    <col min="11530" max="11530" width="17.85546875" style="98" customWidth="1"/>
    <col min="11531" max="11531" width="12.28515625" style="98" customWidth="1"/>
    <col min="11532" max="11532" width="45" style="98" customWidth="1"/>
    <col min="11533" max="11533" width="15.5703125" style="98" customWidth="1"/>
    <col min="11534" max="11534" width="18.85546875" style="98" customWidth="1"/>
    <col min="11535" max="11535" width="12" style="98" customWidth="1"/>
    <col min="11536" max="11536" width="10.5703125" style="98" customWidth="1"/>
    <col min="11537" max="11537" width="10" style="98" bestFit="1" customWidth="1"/>
    <col min="11538" max="11775" width="9.140625" style="98"/>
    <col min="11776" max="11776" width="6.5703125" style="98" customWidth="1"/>
    <col min="11777" max="11777" width="28.85546875" style="98" customWidth="1"/>
    <col min="11778" max="11778" width="13" style="98" customWidth="1"/>
    <col min="11779" max="11779" width="28.140625" style="98" customWidth="1"/>
    <col min="11780" max="11780" width="35.28515625" style="98" bestFit="1" customWidth="1"/>
    <col min="11781" max="11781" width="15.140625" style="98" customWidth="1"/>
    <col min="11782" max="11782" width="12.42578125" style="98" customWidth="1"/>
    <col min="11783" max="11783" width="19.28515625" style="98" customWidth="1"/>
    <col min="11784" max="11784" width="15.7109375" style="98" customWidth="1"/>
    <col min="11785" max="11785" width="12.5703125" style="98" bestFit="1" customWidth="1"/>
    <col min="11786" max="11786" width="17.85546875" style="98" customWidth="1"/>
    <col min="11787" max="11787" width="12.28515625" style="98" customWidth="1"/>
    <col min="11788" max="11788" width="45" style="98" customWidth="1"/>
    <col min="11789" max="11789" width="15.5703125" style="98" customWidth="1"/>
    <col min="11790" max="11790" width="18.85546875" style="98" customWidth="1"/>
    <col min="11791" max="11791" width="12" style="98" customWidth="1"/>
    <col min="11792" max="11792" width="10.5703125" style="98" customWidth="1"/>
    <col min="11793" max="11793" width="10" style="98" bestFit="1" customWidth="1"/>
    <col min="11794" max="12031" width="9.140625" style="98"/>
    <col min="12032" max="12032" width="6.5703125" style="98" customWidth="1"/>
    <col min="12033" max="12033" width="28.85546875" style="98" customWidth="1"/>
    <col min="12034" max="12034" width="13" style="98" customWidth="1"/>
    <col min="12035" max="12035" width="28.140625" style="98" customWidth="1"/>
    <col min="12036" max="12036" width="35.28515625" style="98" bestFit="1" customWidth="1"/>
    <col min="12037" max="12037" width="15.140625" style="98" customWidth="1"/>
    <col min="12038" max="12038" width="12.42578125" style="98" customWidth="1"/>
    <col min="12039" max="12039" width="19.28515625" style="98" customWidth="1"/>
    <col min="12040" max="12040" width="15.7109375" style="98" customWidth="1"/>
    <col min="12041" max="12041" width="12.5703125" style="98" bestFit="1" customWidth="1"/>
    <col min="12042" max="12042" width="17.85546875" style="98" customWidth="1"/>
    <col min="12043" max="12043" width="12.28515625" style="98" customWidth="1"/>
    <col min="12044" max="12044" width="45" style="98" customWidth="1"/>
    <col min="12045" max="12045" width="15.5703125" style="98" customWidth="1"/>
    <col min="12046" max="12046" width="18.85546875" style="98" customWidth="1"/>
    <col min="12047" max="12047" width="12" style="98" customWidth="1"/>
    <col min="12048" max="12048" width="10.5703125" style="98" customWidth="1"/>
    <col min="12049" max="12049" width="10" style="98" bestFit="1" customWidth="1"/>
    <col min="12050" max="12287" width="9.140625" style="98"/>
    <col min="12288" max="12288" width="6.5703125" style="98" customWidth="1"/>
    <col min="12289" max="12289" width="28.85546875" style="98" customWidth="1"/>
    <col min="12290" max="12290" width="13" style="98" customWidth="1"/>
    <col min="12291" max="12291" width="28.140625" style="98" customWidth="1"/>
    <col min="12292" max="12292" width="35.28515625" style="98" bestFit="1" customWidth="1"/>
    <col min="12293" max="12293" width="15.140625" style="98" customWidth="1"/>
    <col min="12294" max="12294" width="12.42578125" style="98" customWidth="1"/>
    <col min="12295" max="12295" width="19.28515625" style="98" customWidth="1"/>
    <col min="12296" max="12296" width="15.7109375" style="98" customWidth="1"/>
    <col min="12297" max="12297" width="12.5703125" style="98" bestFit="1" customWidth="1"/>
    <col min="12298" max="12298" width="17.85546875" style="98" customWidth="1"/>
    <col min="12299" max="12299" width="12.28515625" style="98" customWidth="1"/>
    <col min="12300" max="12300" width="45" style="98" customWidth="1"/>
    <col min="12301" max="12301" width="15.5703125" style="98" customWidth="1"/>
    <col min="12302" max="12302" width="18.85546875" style="98" customWidth="1"/>
    <col min="12303" max="12303" width="12" style="98" customWidth="1"/>
    <col min="12304" max="12304" width="10.5703125" style="98" customWidth="1"/>
    <col min="12305" max="12305" width="10" style="98" bestFit="1" customWidth="1"/>
    <col min="12306" max="12543" width="9.140625" style="98"/>
    <col min="12544" max="12544" width="6.5703125" style="98" customWidth="1"/>
    <col min="12545" max="12545" width="28.85546875" style="98" customWidth="1"/>
    <col min="12546" max="12546" width="13" style="98" customWidth="1"/>
    <col min="12547" max="12547" width="28.140625" style="98" customWidth="1"/>
    <col min="12548" max="12548" width="35.28515625" style="98" bestFit="1" customWidth="1"/>
    <col min="12549" max="12549" width="15.140625" style="98" customWidth="1"/>
    <col min="12550" max="12550" width="12.42578125" style="98" customWidth="1"/>
    <col min="12551" max="12551" width="19.28515625" style="98" customWidth="1"/>
    <col min="12552" max="12552" width="15.7109375" style="98" customWidth="1"/>
    <col min="12553" max="12553" width="12.5703125" style="98" bestFit="1" customWidth="1"/>
    <col min="12554" max="12554" width="17.85546875" style="98" customWidth="1"/>
    <col min="12555" max="12555" width="12.28515625" style="98" customWidth="1"/>
    <col min="12556" max="12556" width="45" style="98" customWidth="1"/>
    <col min="12557" max="12557" width="15.5703125" style="98" customWidth="1"/>
    <col min="12558" max="12558" width="18.85546875" style="98" customWidth="1"/>
    <col min="12559" max="12559" width="12" style="98" customWidth="1"/>
    <col min="12560" max="12560" width="10.5703125" style="98" customWidth="1"/>
    <col min="12561" max="12561" width="10" style="98" bestFit="1" customWidth="1"/>
    <col min="12562" max="12799" width="9.140625" style="98"/>
    <col min="12800" max="12800" width="6.5703125" style="98" customWidth="1"/>
    <col min="12801" max="12801" width="28.85546875" style="98" customWidth="1"/>
    <col min="12802" max="12802" width="13" style="98" customWidth="1"/>
    <col min="12803" max="12803" width="28.140625" style="98" customWidth="1"/>
    <col min="12804" max="12804" width="35.28515625" style="98" bestFit="1" customWidth="1"/>
    <col min="12805" max="12805" width="15.140625" style="98" customWidth="1"/>
    <col min="12806" max="12806" width="12.42578125" style="98" customWidth="1"/>
    <col min="12807" max="12807" width="19.28515625" style="98" customWidth="1"/>
    <col min="12808" max="12808" width="15.7109375" style="98" customWidth="1"/>
    <col min="12809" max="12809" width="12.5703125" style="98" bestFit="1" customWidth="1"/>
    <col min="12810" max="12810" width="17.85546875" style="98" customWidth="1"/>
    <col min="12811" max="12811" width="12.28515625" style="98" customWidth="1"/>
    <col min="12812" max="12812" width="45" style="98" customWidth="1"/>
    <col min="12813" max="12813" width="15.5703125" style="98" customWidth="1"/>
    <col min="12814" max="12814" width="18.85546875" style="98" customWidth="1"/>
    <col min="12815" max="12815" width="12" style="98" customWidth="1"/>
    <col min="12816" max="12816" width="10.5703125" style="98" customWidth="1"/>
    <col min="12817" max="12817" width="10" style="98" bestFit="1" customWidth="1"/>
    <col min="12818" max="13055" width="9.140625" style="98"/>
    <col min="13056" max="13056" width="6.5703125" style="98" customWidth="1"/>
    <col min="13057" max="13057" width="28.85546875" style="98" customWidth="1"/>
    <col min="13058" max="13058" width="13" style="98" customWidth="1"/>
    <col min="13059" max="13059" width="28.140625" style="98" customWidth="1"/>
    <col min="13060" max="13060" width="35.28515625" style="98" bestFit="1" customWidth="1"/>
    <col min="13061" max="13061" width="15.140625" style="98" customWidth="1"/>
    <col min="13062" max="13062" width="12.42578125" style="98" customWidth="1"/>
    <col min="13063" max="13063" width="19.28515625" style="98" customWidth="1"/>
    <col min="13064" max="13064" width="15.7109375" style="98" customWidth="1"/>
    <col min="13065" max="13065" width="12.5703125" style="98" bestFit="1" customWidth="1"/>
    <col min="13066" max="13066" width="17.85546875" style="98" customWidth="1"/>
    <col min="13067" max="13067" width="12.28515625" style="98" customWidth="1"/>
    <col min="13068" max="13068" width="45" style="98" customWidth="1"/>
    <col min="13069" max="13069" width="15.5703125" style="98" customWidth="1"/>
    <col min="13070" max="13070" width="18.85546875" style="98" customWidth="1"/>
    <col min="13071" max="13071" width="12" style="98" customWidth="1"/>
    <col min="13072" max="13072" width="10.5703125" style="98" customWidth="1"/>
    <col min="13073" max="13073" width="10" style="98" bestFit="1" customWidth="1"/>
    <col min="13074" max="13311" width="9.140625" style="98"/>
    <col min="13312" max="13312" width="6.5703125" style="98" customWidth="1"/>
    <col min="13313" max="13313" width="28.85546875" style="98" customWidth="1"/>
    <col min="13314" max="13314" width="13" style="98" customWidth="1"/>
    <col min="13315" max="13315" width="28.140625" style="98" customWidth="1"/>
    <col min="13316" max="13316" width="35.28515625" style="98" bestFit="1" customWidth="1"/>
    <col min="13317" max="13317" width="15.140625" style="98" customWidth="1"/>
    <col min="13318" max="13318" width="12.42578125" style="98" customWidth="1"/>
    <col min="13319" max="13319" width="19.28515625" style="98" customWidth="1"/>
    <col min="13320" max="13320" width="15.7109375" style="98" customWidth="1"/>
    <col min="13321" max="13321" width="12.5703125" style="98" bestFit="1" customWidth="1"/>
    <col min="13322" max="13322" width="17.85546875" style="98" customWidth="1"/>
    <col min="13323" max="13323" width="12.28515625" style="98" customWidth="1"/>
    <col min="13324" max="13324" width="45" style="98" customWidth="1"/>
    <col min="13325" max="13325" width="15.5703125" style="98" customWidth="1"/>
    <col min="13326" max="13326" width="18.85546875" style="98" customWidth="1"/>
    <col min="13327" max="13327" width="12" style="98" customWidth="1"/>
    <col min="13328" max="13328" width="10.5703125" style="98" customWidth="1"/>
    <col min="13329" max="13329" width="10" style="98" bestFit="1" customWidth="1"/>
    <col min="13330" max="13567" width="9.140625" style="98"/>
    <col min="13568" max="13568" width="6.5703125" style="98" customWidth="1"/>
    <col min="13569" max="13569" width="28.85546875" style="98" customWidth="1"/>
    <col min="13570" max="13570" width="13" style="98" customWidth="1"/>
    <col min="13571" max="13571" width="28.140625" style="98" customWidth="1"/>
    <col min="13572" max="13572" width="35.28515625" style="98" bestFit="1" customWidth="1"/>
    <col min="13573" max="13573" width="15.140625" style="98" customWidth="1"/>
    <col min="13574" max="13574" width="12.42578125" style="98" customWidth="1"/>
    <col min="13575" max="13575" width="19.28515625" style="98" customWidth="1"/>
    <col min="13576" max="13576" width="15.7109375" style="98" customWidth="1"/>
    <col min="13577" max="13577" width="12.5703125" style="98" bestFit="1" customWidth="1"/>
    <col min="13578" max="13578" width="17.85546875" style="98" customWidth="1"/>
    <col min="13579" max="13579" width="12.28515625" style="98" customWidth="1"/>
    <col min="13580" max="13580" width="45" style="98" customWidth="1"/>
    <col min="13581" max="13581" width="15.5703125" style="98" customWidth="1"/>
    <col min="13582" max="13582" width="18.85546875" style="98" customWidth="1"/>
    <col min="13583" max="13583" width="12" style="98" customWidth="1"/>
    <col min="13584" max="13584" width="10.5703125" style="98" customWidth="1"/>
    <col min="13585" max="13585" width="10" style="98" bestFit="1" customWidth="1"/>
    <col min="13586" max="13823" width="9.140625" style="98"/>
    <col min="13824" max="13824" width="6.5703125" style="98" customWidth="1"/>
    <col min="13825" max="13825" width="28.85546875" style="98" customWidth="1"/>
    <col min="13826" max="13826" width="13" style="98" customWidth="1"/>
    <col min="13827" max="13827" width="28.140625" style="98" customWidth="1"/>
    <col min="13828" max="13828" width="35.28515625" style="98" bestFit="1" customWidth="1"/>
    <col min="13829" max="13829" width="15.140625" style="98" customWidth="1"/>
    <col min="13830" max="13830" width="12.42578125" style="98" customWidth="1"/>
    <col min="13831" max="13831" width="19.28515625" style="98" customWidth="1"/>
    <col min="13832" max="13832" width="15.7109375" style="98" customWidth="1"/>
    <col min="13833" max="13833" width="12.5703125" style="98" bestFit="1" customWidth="1"/>
    <col min="13834" max="13834" width="17.85546875" style="98" customWidth="1"/>
    <col min="13835" max="13835" width="12.28515625" style="98" customWidth="1"/>
    <col min="13836" max="13836" width="45" style="98" customWidth="1"/>
    <col min="13837" max="13837" width="15.5703125" style="98" customWidth="1"/>
    <col min="13838" max="13838" width="18.85546875" style="98" customWidth="1"/>
    <col min="13839" max="13839" width="12" style="98" customWidth="1"/>
    <col min="13840" max="13840" width="10.5703125" style="98" customWidth="1"/>
    <col min="13841" max="13841" width="10" style="98" bestFit="1" customWidth="1"/>
    <col min="13842" max="14079" width="9.140625" style="98"/>
    <col min="14080" max="14080" width="6.5703125" style="98" customWidth="1"/>
    <col min="14081" max="14081" width="28.85546875" style="98" customWidth="1"/>
    <col min="14082" max="14082" width="13" style="98" customWidth="1"/>
    <col min="14083" max="14083" width="28.140625" style="98" customWidth="1"/>
    <col min="14084" max="14084" width="35.28515625" style="98" bestFit="1" customWidth="1"/>
    <col min="14085" max="14085" width="15.140625" style="98" customWidth="1"/>
    <col min="14086" max="14086" width="12.42578125" style="98" customWidth="1"/>
    <col min="14087" max="14087" width="19.28515625" style="98" customWidth="1"/>
    <col min="14088" max="14088" width="15.7109375" style="98" customWidth="1"/>
    <col min="14089" max="14089" width="12.5703125" style="98" bestFit="1" customWidth="1"/>
    <col min="14090" max="14090" width="17.85546875" style="98" customWidth="1"/>
    <col min="14091" max="14091" width="12.28515625" style="98" customWidth="1"/>
    <col min="14092" max="14092" width="45" style="98" customWidth="1"/>
    <col min="14093" max="14093" width="15.5703125" style="98" customWidth="1"/>
    <col min="14094" max="14094" width="18.85546875" style="98" customWidth="1"/>
    <col min="14095" max="14095" width="12" style="98" customWidth="1"/>
    <col min="14096" max="14096" width="10.5703125" style="98" customWidth="1"/>
    <col min="14097" max="14097" width="10" style="98" bestFit="1" customWidth="1"/>
    <col min="14098" max="14335" width="9.140625" style="98"/>
    <col min="14336" max="14336" width="6.5703125" style="98" customWidth="1"/>
    <col min="14337" max="14337" width="28.85546875" style="98" customWidth="1"/>
    <col min="14338" max="14338" width="13" style="98" customWidth="1"/>
    <col min="14339" max="14339" width="28.140625" style="98" customWidth="1"/>
    <col min="14340" max="14340" width="35.28515625" style="98" bestFit="1" customWidth="1"/>
    <col min="14341" max="14341" width="15.140625" style="98" customWidth="1"/>
    <col min="14342" max="14342" width="12.42578125" style="98" customWidth="1"/>
    <col min="14343" max="14343" width="19.28515625" style="98" customWidth="1"/>
    <col min="14344" max="14344" width="15.7109375" style="98" customWidth="1"/>
    <col min="14345" max="14345" width="12.5703125" style="98" bestFit="1" customWidth="1"/>
    <col min="14346" max="14346" width="17.85546875" style="98" customWidth="1"/>
    <col min="14347" max="14347" width="12.28515625" style="98" customWidth="1"/>
    <col min="14348" max="14348" width="45" style="98" customWidth="1"/>
    <col min="14349" max="14349" width="15.5703125" style="98" customWidth="1"/>
    <col min="14350" max="14350" width="18.85546875" style="98" customWidth="1"/>
    <col min="14351" max="14351" width="12" style="98" customWidth="1"/>
    <col min="14352" max="14352" width="10.5703125" style="98" customWidth="1"/>
    <col min="14353" max="14353" width="10" style="98" bestFit="1" customWidth="1"/>
    <col min="14354" max="14591" width="9.140625" style="98"/>
    <col min="14592" max="14592" width="6.5703125" style="98" customWidth="1"/>
    <col min="14593" max="14593" width="28.85546875" style="98" customWidth="1"/>
    <col min="14594" max="14594" width="13" style="98" customWidth="1"/>
    <col min="14595" max="14595" width="28.140625" style="98" customWidth="1"/>
    <col min="14596" max="14596" width="35.28515625" style="98" bestFit="1" customWidth="1"/>
    <col min="14597" max="14597" width="15.140625" style="98" customWidth="1"/>
    <col min="14598" max="14598" width="12.42578125" style="98" customWidth="1"/>
    <col min="14599" max="14599" width="19.28515625" style="98" customWidth="1"/>
    <col min="14600" max="14600" width="15.7109375" style="98" customWidth="1"/>
    <col min="14601" max="14601" width="12.5703125" style="98" bestFit="1" customWidth="1"/>
    <col min="14602" max="14602" width="17.85546875" style="98" customWidth="1"/>
    <col min="14603" max="14603" width="12.28515625" style="98" customWidth="1"/>
    <col min="14604" max="14604" width="45" style="98" customWidth="1"/>
    <col min="14605" max="14605" width="15.5703125" style="98" customWidth="1"/>
    <col min="14606" max="14606" width="18.85546875" style="98" customWidth="1"/>
    <col min="14607" max="14607" width="12" style="98" customWidth="1"/>
    <col min="14608" max="14608" width="10.5703125" style="98" customWidth="1"/>
    <col min="14609" max="14609" width="10" style="98" bestFit="1" customWidth="1"/>
    <col min="14610" max="14847" width="9.140625" style="98"/>
    <col min="14848" max="14848" width="6.5703125" style="98" customWidth="1"/>
    <col min="14849" max="14849" width="28.85546875" style="98" customWidth="1"/>
    <col min="14850" max="14850" width="13" style="98" customWidth="1"/>
    <col min="14851" max="14851" width="28.140625" style="98" customWidth="1"/>
    <col min="14852" max="14852" width="35.28515625" style="98" bestFit="1" customWidth="1"/>
    <col min="14853" max="14853" width="15.140625" style="98" customWidth="1"/>
    <col min="14854" max="14854" width="12.42578125" style="98" customWidth="1"/>
    <col min="14855" max="14855" width="19.28515625" style="98" customWidth="1"/>
    <col min="14856" max="14856" width="15.7109375" style="98" customWidth="1"/>
    <col min="14857" max="14857" width="12.5703125" style="98" bestFit="1" customWidth="1"/>
    <col min="14858" max="14858" width="17.85546875" style="98" customWidth="1"/>
    <col min="14859" max="14859" width="12.28515625" style="98" customWidth="1"/>
    <col min="14860" max="14860" width="45" style="98" customWidth="1"/>
    <col min="14861" max="14861" width="15.5703125" style="98" customWidth="1"/>
    <col min="14862" max="14862" width="18.85546875" style="98" customWidth="1"/>
    <col min="14863" max="14863" width="12" style="98" customWidth="1"/>
    <col min="14864" max="14864" width="10.5703125" style="98" customWidth="1"/>
    <col min="14865" max="14865" width="10" style="98" bestFit="1" customWidth="1"/>
    <col min="14866" max="15103" width="9.140625" style="98"/>
    <col min="15104" max="15104" width="6.5703125" style="98" customWidth="1"/>
    <col min="15105" max="15105" width="28.85546875" style="98" customWidth="1"/>
    <col min="15106" max="15106" width="13" style="98" customWidth="1"/>
    <col min="15107" max="15107" width="28.140625" style="98" customWidth="1"/>
    <col min="15108" max="15108" width="35.28515625" style="98" bestFit="1" customWidth="1"/>
    <col min="15109" max="15109" width="15.140625" style="98" customWidth="1"/>
    <col min="15110" max="15110" width="12.42578125" style="98" customWidth="1"/>
    <col min="15111" max="15111" width="19.28515625" style="98" customWidth="1"/>
    <col min="15112" max="15112" width="15.7109375" style="98" customWidth="1"/>
    <col min="15113" max="15113" width="12.5703125" style="98" bestFit="1" customWidth="1"/>
    <col min="15114" max="15114" width="17.85546875" style="98" customWidth="1"/>
    <col min="15115" max="15115" width="12.28515625" style="98" customWidth="1"/>
    <col min="15116" max="15116" width="45" style="98" customWidth="1"/>
    <col min="15117" max="15117" width="15.5703125" style="98" customWidth="1"/>
    <col min="15118" max="15118" width="18.85546875" style="98" customWidth="1"/>
    <col min="15119" max="15119" width="12" style="98" customWidth="1"/>
    <col min="15120" max="15120" width="10.5703125" style="98" customWidth="1"/>
    <col min="15121" max="15121" width="10" style="98" bestFit="1" customWidth="1"/>
    <col min="15122" max="15359" width="9.140625" style="98"/>
    <col min="15360" max="15360" width="6.5703125" style="98" customWidth="1"/>
    <col min="15361" max="15361" width="28.85546875" style="98" customWidth="1"/>
    <col min="15362" max="15362" width="13" style="98" customWidth="1"/>
    <col min="15363" max="15363" width="28.140625" style="98" customWidth="1"/>
    <col min="15364" max="15364" width="35.28515625" style="98" bestFit="1" customWidth="1"/>
    <col min="15365" max="15365" width="15.140625" style="98" customWidth="1"/>
    <col min="15366" max="15366" width="12.42578125" style="98" customWidth="1"/>
    <col min="15367" max="15367" width="19.28515625" style="98" customWidth="1"/>
    <col min="15368" max="15368" width="15.7109375" style="98" customWidth="1"/>
    <col min="15369" max="15369" width="12.5703125" style="98" bestFit="1" customWidth="1"/>
    <col min="15370" max="15370" width="17.85546875" style="98" customWidth="1"/>
    <col min="15371" max="15371" width="12.28515625" style="98" customWidth="1"/>
    <col min="15372" max="15372" width="45" style="98" customWidth="1"/>
    <col min="15373" max="15373" width="15.5703125" style="98" customWidth="1"/>
    <col min="15374" max="15374" width="18.85546875" style="98" customWidth="1"/>
    <col min="15375" max="15375" width="12" style="98" customWidth="1"/>
    <col min="15376" max="15376" width="10.5703125" style="98" customWidth="1"/>
    <col min="15377" max="15377" width="10" style="98" bestFit="1" customWidth="1"/>
    <col min="15378" max="15615" width="9.140625" style="98"/>
    <col min="15616" max="15616" width="6.5703125" style="98" customWidth="1"/>
    <col min="15617" max="15617" width="28.85546875" style="98" customWidth="1"/>
    <col min="15618" max="15618" width="13" style="98" customWidth="1"/>
    <col min="15619" max="15619" width="28.140625" style="98" customWidth="1"/>
    <col min="15620" max="15620" width="35.28515625" style="98" bestFit="1" customWidth="1"/>
    <col min="15621" max="15621" width="15.140625" style="98" customWidth="1"/>
    <col min="15622" max="15622" width="12.42578125" style="98" customWidth="1"/>
    <col min="15623" max="15623" width="19.28515625" style="98" customWidth="1"/>
    <col min="15624" max="15624" width="15.7109375" style="98" customWidth="1"/>
    <col min="15625" max="15625" width="12.5703125" style="98" bestFit="1" customWidth="1"/>
    <col min="15626" max="15626" width="17.85546875" style="98" customWidth="1"/>
    <col min="15627" max="15627" width="12.28515625" style="98" customWidth="1"/>
    <col min="15628" max="15628" width="45" style="98" customWidth="1"/>
    <col min="15629" max="15629" width="15.5703125" style="98" customWidth="1"/>
    <col min="15630" max="15630" width="18.85546875" style="98" customWidth="1"/>
    <col min="15631" max="15631" width="12" style="98" customWidth="1"/>
    <col min="15632" max="15632" width="10.5703125" style="98" customWidth="1"/>
    <col min="15633" max="15633" width="10" style="98" bestFit="1" customWidth="1"/>
    <col min="15634" max="15871" width="9.140625" style="98"/>
    <col min="15872" max="15872" width="6.5703125" style="98" customWidth="1"/>
    <col min="15873" max="15873" width="28.85546875" style="98" customWidth="1"/>
    <col min="15874" max="15874" width="13" style="98" customWidth="1"/>
    <col min="15875" max="15875" width="28.140625" style="98" customWidth="1"/>
    <col min="15876" max="15876" width="35.28515625" style="98" bestFit="1" customWidth="1"/>
    <col min="15877" max="15877" width="15.140625" style="98" customWidth="1"/>
    <col min="15878" max="15878" width="12.42578125" style="98" customWidth="1"/>
    <col min="15879" max="15879" width="19.28515625" style="98" customWidth="1"/>
    <col min="15880" max="15880" width="15.7109375" style="98" customWidth="1"/>
    <col min="15881" max="15881" width="12.5703125" style="98" bestFit="1" customWidth="1"/>
    <col min="15882" max="15882" width="17.85546875" style="98" customWidth="1"/>
    <col min="15883" max="15883" width="12.28515625" style="98" customWidth="1"/>
    <col min="15884" max="15884" width="45" style="98" customWidth="1"/>
    <col min="15885" max="15885" width="15.5703125" style="98" customWidth="1"/>
    <col min="15886" max="15886" width="18.85546875" style="98" customWidth="1"/>
    <col min="15887" max="15887" width="12" style="98" customWidth="1"/>
    <col min="15888" max="15888" width="10.5703125" style="98" customWidth="1"/>
    <col min="15889" max="15889" width="10" style="98" bestFit="1" customWidth="1"/>
    <col min="15890" max="16127" width="9.140625" style="98"/>
    <col min="16128" max="16128" width="6.5703125" style="98" customWidth="1"/>
    <col min="16129" max="16129" width="28.85546875" style="98" customWidth="1"/>
    <col min="16130" max="16130" width="13" style="98" customWidth="1"/>
    <col min="16131" max="16131" width="28.140625" style="98" customWidth="1"/>
    <col min="16132" max="16132" width="35.28515625" style="98" bestFit="1" customWidth="1"/>
    <col min="16133" max="16133" width="15.140625" style="98" customWidth="1"/>
    <col min="16134" max="16134" width="12.42578125" style="98" customWidth="1"/>
    <col min="16135" max="16135" width="19.28515625" style="98" customWidth="1"/>
    <col min="16136" max="16136" width="15.7109375" style="98" customWidth="1"/>
    <col min="16137" max="16137" width="12.5703125" style="98" bestFit="1" customWidth="1"/>
    <col min="16138" max="16138" width="17.85546875" style="98" customWidth="1"/>
    <col min="16139" max="16139" width="12.28515625" style="98" customWidth="1"/>
    <col min="16140" max="16140" width="45" style="98" customWidth="1"/>
    <col min="16141" max="16141" width="15.5703125" style="98" customWidth="1"/>
    <col min="16142" max="16142" width="18.85546875" style="98" customWidth="1"/>
    <col min="16143" max="16143" width="12" style="98" customWidth="1"/>
    <col min="16144" max="16144" width="10.5703125" style="98" customWidth="1"/>
    <col min="16145" max="16145" width="10" style="98" bestFit="1" customWidth="1"/>
    <col min="16146" max="16384" width="9.140625" style="98"/>
  </cols>
  <sheetData>
    <row r="1" spans="1:21" ht="23.25" x14ac:dyDescent="0.35">
      <c r="O1" s="200"/>
    </row>
    <row r="2" spans="1:21" s="92" customFormat="1" ht="18.75" x14ac:dyDescent="0.3">
      <c r="A2" s="428" t="s">
        <v>71</v>
      </c>
      <c r="B2" s="428"/>
      <c r="C2" s="428"/>
      <c r="D2" s="428"/>
      <c r="E2" s="428"/>
      <c r="F2" s="428"/>
      <c r="G2" s="428"/>
      <c r="H2" s="428"/>
      <c r="I2" s="428"/>
      <c r="J2" s="428"/>
      <c r="K2" s="428"/>
      <c r="L2" s="428"/>
      <c r="M2" s="172"/>
      <c r="N2" s="172"/>
      <c r="O2" s="172"/>
      <c r="P2" s="172"/>
      <c r="Q2" s="172"/>
    </row>
    <row r="3" spans="1:21" s="92" customFormat="1" ht="18.75" customHeight="1" x14ac:dyDescent="0.3">
      <c r="A3" s="429" t="s">
        <v>291</v>
      </c>
      <c r="B3" s="429"/>
      <c r="C3" s="429"/>
      <c r="D3" s="429"/>
      <c r="E3" s="429"/>
      <c r="F3" s="429"/>
      <c r="G3" s="429"/>
      <c r="H3" s="429"/>
      <c r="I3" s="429"/>
      <c r="J3" s="429"/>
      <c r="K3" s="429"/>
      <c r="L3" s="429"/>
      <c r="M3" s="173"/>
      <c r="N3" s="173" t="s">
        <v>70</v>
      </c>
      <c r="O3" s="173"/>
      <c r="P3" s="173"/>
      <c r="Q3" s="173"/>
    </row>
    <row r="4" spans="1:21" s="175" customFormat="1" ht="23.25" x14ac:dyDescent="0.35">
      <c r="A4" s="91"/>
      <c r="B4" s="91"/>
      <c r="C4" s="237"/>
      <c r="D4" s="91"/>
      <c r="E4" s="92"/>
      <c r="F4" s="105"/>
      <c r="G4" s="93"/>
      <c r="H4" s="94"/>
      <c r="I4" s="94"/>
      <c r="J4" s="94"/>
      <c r="K4" s="194"/>
      <c r="L4" s="94"/>
      <c r="M4" s="94"/>
      <c r="N4" s="94"/>
      <c r="O4" s="94"/>
      <c r="P4" s="94"/>
      <c r="Q4" s="174"/>
      <c r="R4" s="92"/>
      <c r="S4" s="92"/>
    </row>
    <row r="5" spans="1:21" s="15" customFormat="1" ht="94.5" x14ac:dyDescent="0.25">
      <c r="A5" s="332" t="s">
        <v>0</v>
      </c>
      <c r="B5" s="356" t="s">
        <v>1</v>
      </c>
      <c r="C5" s="356" t="s">
        <v>2</v>
      </c>
      <c r="D5" s="356" t="s">
        <v>3</v>
      </c>
      <c r="E5" s="356" t="s">
        <v>292</v>
      </c>
      <c r="F5" s="356" t="s">
        <v>569</v>
      </c>
      <c r="G5" s="356" t="s">
        <v>1059</v>
      </c>
      <c r="H5" s="356" t="s">
        <v>1058</v>
      </c>
      <c r="I5" s="356" t="s">
        <v>69</v>
      </c>
      <c r="J5" s="356" t="s">
        <v>59</v>
      </c>
      <c r="K5" s="375" t="s">
        <v>684</v>
      </c>
      <c r="L5" s="356" t="s">
        <v>1060</v>
      </c>
      <c r="M5" s="356" t="s">
        <v>1061</v>
      </c>
      <c r="N5" s="356" t="s">
        <v>1062</v>
      </c>
      <c r="O5" s="356" t="s">
        <v>10</v>
      </c>
      <c r="P5" s="356" t="s">
        <v>67</v>
      </c>
      <c r="Q5" s="356" t="s">
        <v>12</v>
      </c>
      <c r="R5" s="376" t="s">
        <v>13</v>
      </c>
      <c r="S5" s="356" t="s">
        <v>1467</v>
      </c>
      <c r="T5" s="356" t="s">
        <v>1465</v>
      </c>
      <c r="U5" s="356" t="s">
        <v>1466</v>
      </c>
    </row>
    <row r="6" spans="1:21" s="15" customFormat="1" ht="18.75" x14ac:dyDescent="0.25">
      <c r="A6" s="377">
        <v>1</v>
      </c>
      <c r="B6" s="369">
        <v>2</v>
      </c>
      <c r="C6" s="369">
        <v>3</v>
      </c>
      <c r="D6" s="369">
        <v>4</v>
      </c>
      <c r="E6" s="369">
        <v>5</v>
      </c>
      <c r="F6" s="378">
        <v>6</v>
      </c>
      <c r="G6" s="369">
        <v>7</v>
      </c>
      <c r="H6" s="369">
        <v>8</v>
      </c>
      <c r="I6" s="369">
        <v>9</v>
      </c>
      <c r="J6" s="369">
        <v>10</v>
      </c>
      <c r="K6" s="369">
        <v>11</v>
      </c>
      <c r="L6" s="369">
        <v>12</v>
      </c>
      <c r="M6" s="369">
        <v>13</v>
      </c>
      <c r="N6" s="369">
        <v>14</v>
      </c>
      <c r="O6" s="369">
        <v>15</v>
      </c>
      <c r="P6" s="369">
        <v>16</v>
      </c>
      <c r="Q6" s="369">
        <v>17</v>
      </c>
      <c r="R6" s="379">
        <v>18</v>
      </c>
      <c r="S6" s="307"/>
      <c r="T6" s="307"/>
      <c r="U6" s="307"/>
    </row>
    <row r="7" spans="1:21" s="15" customFormat="1" ht="53.25" customHeight="1" x14ac:dyDescent="0.25">
      <c r="A7" s="183">
        <v>1</v>
      </c>
      <c r="B7" s="183" t="s">
        <v>570</v>
      </c>
      <c r="C7" s="250" t="s">
        <v>294</v>
      </c>
      <c r="D7" s="250" t="s">
        <v>295</v>
      </c>
      <c r="E7" s="250" t="s">
        <v>293</v>
      </c>
      <c r="F7" s="380" t="s">
        <v>47</v>
      </c>
      <c r="G7" s="356"/>
      <c r="H7" s="184">
        <v>13664.09</v>
      </c>
      <c r="I7" s="184">
        <v>13664.09</v>
      </c>
      <c r="J7" s="356"/>
      <c r="K7" s="195">
        <v>0.35</v>
      </c>
      <c r="L7" s="356"/>
      <c r="M7" s="176">
        <v>39650</v>
      </c>
      <c r="N7" s="129" t="s">
        <v>296</v>
      </c>
      <c r="O7" s="356"/>
      <c r="P7" s="356"/>
      <c r="Q7" s="381"/>
      <c r="R7" s="382"/>
      <c r="S7" s="307"/>
      <c r="T7" s="383">
        <v>0.35</v>
      </c>
      <c r="U7" s="307"/>
    </row>
    <row r="8" spans="1:21" s="95" customFormat="1" ht="53.25" customHeight="1" x14ac:dyDescent="0.25">
      <c r="A8" s="183">
        <v>2</v>
      </c>
      <c r="B8" s="183" t="s">
        <v>571</v>
      </c>
      <c r="C8" s="250" t="s">
        <v>298</v>
      </c>
      <c r="D8" s="250" t="s">
        <v>299</v>
      </c>
      <c r="E8" s="250" t="s">
        <v>297</v>
      </c>
      <c r="F8" s="380" t="s">
        <v>47</v>
      </c>
      <c r="G8" s="183"/>
      <c r="H8" s="184">
        <v>23424.17</v>
      </c>
      <c r="I8" s="184">
        <v>23424.17</v>
      </c>
      <c r="J8" s="185"/>
      <c r="K8" s="195">
        <v>0.6</v>
      </c>
      <c r="L8" s="186"/>
      <c r="M8" s="176">
        <v>39650</v>
      </c>
      <c r="N8" s="129" t="s">
        <v>296</v>
      </c>
      <c r="O8" s="183"/>
      <c r="P8" s="187"/>
      <c r="Q8" s="183"/>
      <c r="R8" s="216"/>
      <c r="S8" s="384"/>
      <c r="T8" s="384">
        <v>0.6</v>
      </c>
      <c r="U8" s="384"/>
    </row>
    <row r="9" spans="1:21" s="95" customFormat="1" ht="53.25" customHeight="1" x14ac:dyDescent="0.25">
      <c r="A9" s="183">
        <v>3</v>
      </c>
      <c r="B9" s="183" t="s">
        <v>572</v>
      </c>
      <c r="C9" s="250" t="s">
        <v>301</v>
      </c>
      <c r="D9" s="250" t="s">
        <v>302</v>
      </c>
      <c r="E9" s="250" t="s">
        <v>300</v>
      </c>
      <c r="F9" s="380" t="s">
        <v>47</v>
      </c>
      <c r="G9" s="183"/>
      <c r="H9" s="185">
        <v>1</v>
      </c>
      <c r="I9" s="185">
        <v>1</v>
      </c>
      <c r="J9" s="185"/>
      <c r="K9" s="195">
        <v>0.35</v>
      </c>
      <c r="L9" s="186"/>
      <c r="M9" s="176">
        <v>39650</v>
      </c>
      <c r="N9" s="129" t="s">
        <v>296</v>
      </c>
      <c r="O9" s="183"/>
      <c r="P9" s="184"/>
      <c r="Q9" s="183"/>
      <c r="R9" s="216"/>
      <c r="S9" s="384">
        <v>0.35</v>
      </c>
      <c r="T9" s="384"/>
      <c r="U9" s="384"/>
    </row>
    <row r="10" spans="1:21" s="95" customFormat="1" ht="53.25" customHeight="1" x14ac:dyDescent="0.25">
      <c r="A10" s="183">
        <v>4</v>
      </c>
      <c r="B10" s="183" t="s">
        <v>573</v>
      </c>
      <c r="C10" s="250" t="s">
        <v>304</v>
      </c>
      <c r="D10" s="250" t="s">
        <v>305</v>
      </c>
      <c r="E10" s="250" t="s">
        <v>303</v>
      </c>
      <c r="F10" s="380" t="s">
        <v>47</v>
      </c>
      <c r="G10" s="183"/>
      <c r="H10" s="185">
        <v>1</v>
      </c>
      <c r="I10" s="185">
        <v>1</v>
      </c>
      <c r="J10" s="185"/>
      <c r="K10" s="195">
        <v>0.5</v>
      </c>
      <c r="L10" s="188"/>
      <c r="M10" s="176">
        <v>39650</v>
      </c>
      <c r="N10" s="129" t="s">
        <v>296</v>
      </c>
      <c r="O10" s="183"/>
      <c r="P10" s="184"/>
      <c r="Q10" s="183"/>
      <c r="R10" s="216"/>
      <c r="S10" s="384">
        <v>0.5</v>
      </c>
      <c r="T10" s="384"/>
      <c r="U10" s="384"/>
    </row>
    <row r="11" spans="1:21" s="95" customFormat="1" ht="53.25" customHeight="1" x14ac:dyDescent="0.25">
      <c r="A11" s="183">
        <v>5</v>
      </c>
      <c r="B11" s="183" t="s">
        <v>574</v>
      </c>
      <c r="C11" s="250" t="s">
        <v>307</v>
      </c>
      <c r="D11" s="250" t="s">
        <v>308</v>
      </c>
      <c r="E11" s="250" t="s">
        <v>306</v>
      </c>
      <c r="F11" s="380" t="s">
        <v>47</v>
      </c>
      <c r="G11" s="183"/>
      <c r="H11" s="185">
        <v>1</v>
      </c>
      <c r="I11" s="185">
        <v>1</v>
      </c>
      <c r="J11" s="185"/>
      <c r="K11" s="195">
        <v>1</v>
      </c>
      <c r="L11" s="186"/>
      <c r="M11" s="176">
        <v>39650</v>
      </c>
      <c r="N11" s="129" t="s">
        <v>296</v>
      </c>
      <c r="O11" s="183"/>
      <c r="P11" s="184"/>
      <c r="Q11" s="183"/>
      <c r="R11" s="216"/>
      <c r="S11" s="384">
        <v>1</v>
      </c>
      <c r="T11" s="384"/>
      <c r="U11" s="384"/>
    </row>
    <row r="12" spans="1:21" s="95" customFormat="1" ht="53.25" customHeight="1" x14ac:dyDescent="0.25">
      <c r="A12" s="183">
        <v>6</v>
      </c>
      <c r="B12" s="183" t="s">
        <v>575</v>
      </c>
      <c r="C12" s="250" t="s">
        <v>310</v>
      </c>
      <c r="D12" s="250" t="s">
        <v>311</v>
      </c>
      <c r="E12" s="250" t="s">
        <v>309</v>
      </c>
      <c r="F12" s="380" t="s">
        <v>47</v>
      </c>
      <c r="G12" s="183"/>
      <c r="H12" s="185">
        <v>1</v>
      </c>
      <c r="I12" s="185">
        <v>1</v>
      </c>
      <c r="J12" s="185"/>
      <c r="K12" s="195">
        <v>0.4</v>
      </c>
      <c r="L12" s="186"/>
      <c r="M12" s="176">
        <v>39650</v>
      </c>
      <c r="N12" s="129" t="s">
        <v>296</v>
      </c>
      <c r="O12" s="183"/>
      <c r="P12" s="184"/>
      <c r="Q12" s="183"/>
      <c r="R12" s="216"/>
      <c r="S12" s="384">
        <v>0.4</v>
      </c>
      <c r="T12" s="384"/>
      <c r="U12" s="384"/>
    </row>
    <row r="13" spans="1:21" s="95" customFormat="1" ht="53.25" customHeight="1" x14ac:dyDescent="0.25">
      <c r="A13" s="183">
        <v>7</v>
      </c>
      <c r="B13" s="183" t="s">
        <v>576</v>
      </c>
      <c r="C13" s="250" t="s">
        <v>313</v>
      </c>
      <c r="D13" s="250" t="s">
        <v>314</v>
      </c>
      <c r="E13" s="250" t="s">
        <v>312</v>
      </c>
      <c r="F13" s="380" t="s">
        <v>47</v>
      </c>
      <c r="G13" s="183"/>
      <c r="H13" s="184">
        <v>62464.44</v>
      </c>
      <c r="I13" s="183">
        <v>62464.44</v>
      </c>
      <c r="J13" s="185"/>
      <c r="K13" s="195">
        <v>1.6</v>
      </c>
      <c r="L13" s="186"/>
      <c r="M13" s="176">
        <v>39650</v>
      </c>
      <c r="N13" s="129" t="s">
        <v>296</v>
      </c>
      <c r="O13" s="183"/>
      <c r="P13" s="184"/>
      <c r="Q13" s="183"/>
      <c r="R13" s="216"/>
      <c r="S13" s="384"/>
      <c r="T13" s="384">
        <v>1.6</v>
      </c>
      <c r="U13" s="384"/>
    </row>
    <row r="14" spans="1:21" s="95" customFormat="1" ht="53.25" customHeight="1" x14ac:dyDescent="0.25">
      <c r="A14" s="183">
        <v>8</v>
      </c>
      <c r="B14" s="183" t="s">
        <v>577</v>
      </c>
      <c r="C14" s="250" t="s">
        <v>1228</v>
      </c>
      <c r="D14" s="421" t="s">
        <v>316</v>
      </c>
      <c r="E14" s="250" t="s">
        <v>315</v>
      </c>
      <c r="F14" s="380" t="s">
        <v>47</v>
      </c>
      <c r="G14" s="183"/>
      <c r="H14" s="184">
        <v>27328.19</v>
      </c>
      <c r="I14" s="184">
        <v>27328.19</v>
      </c>
      <c r="J14" s="185"/>
      <c r="K14" s="195"/>
      <c r="L14" s="186"/>
      <c r="M14" s="176">
        <v>39650</v>
      </c>
      <c r="N14" s="129" t="s">
        <v>296</v>
      </c>
      <c r="O14" s="183"/>
      <c r="P14" s="184"/>
      <c r="Q14" s="183"/>
      <c r="R14" s="216"/>
      <c r="S14" s="384"/>
      <c r="T14" s="384"/>
      <c r="U14" s="384"/>
    </row>
    <row r="15" spans="1:21" s="95" customFormat="1" ht="53.25" customHeight="1" x14ac:dyDescent="0.25">
      <c r="A15" s="183"/>
      <c r="B15" s="183"/>
      <c r="C15" s="250" t="s">
        <v>1229</v>
      </c>
      <c r="D15" s="421"/>
      <c r="E15" s="250"/>
      <c r="F15" s="380" t="s">
        <v>47</v>
      </c>
      <c r="G15" s="183"/>
      <c r="H15" s="184"/>
      <c r="I15" s="183"/>
      <c r="J15" s="185"/>
      <c r="K15" s="195">
        <v>0.58899999999999997</v>
      </c>
      <c r="L15" s="186"/>
      <c r="M15" s="176"/>
      <c r="N15" s="129"/>
      <c r="O15" s="183"/>
      <c r="P15" s="184"/>
      <c r="Q15" s="183"/>
      <c r="R15" s="216"/>
      <c r="S15" s="384"/>
      <c r="T15" s="384">
        <v>0.58899999999999997</v>
      </c>
      <c r="U15" s="384"/>
    </row>
    <row r="16" spans="1:21" s="95" customFormat="1" ht="53.25" customHeight="1" x14ac:dyDescent="0.25">
      <c r="A16" s="183"/>
      <c r="B16" s="183"/>
      <c r="C16" s="250" t="s">
        <v>1230</v>
      </c>
      <c r="D16" s="421"/>
      <c r="E16" s="250"/>
      <c r="F16" s="380" t="s">
        <v>47</v>
      </c>
      <c r="G16" s="183"/>
      <c r="H16" s="184"/>
      <c r="I16" s="183"/>
      <c r="J16" s="185"/>
      <c r="K16" s="195"/>
      <c r="L16" s="186"/>
      <c r="M16" s="176"/>
      <c r="N16" s="129"/>
      <c r="O16" s="183"/>
      <c r="P16" s="184"/>
      <c r="Q16" s="183"/>
      <c r="R16" s="216"/>
      <c r="S16" s="384"/>
      <c r="T16" s="384"/>
      <c r="U16" s="384"/>
    </row>
    <row r="17" spans="1:21" s="95" customFormat="1" ht="53.25" customHeight="1" x14ac:dyDescent="0.25">
      <c r="A17" s="183">
        <v>9</v>
      </c>
      <c r="B17" s="183" t="s">
        <v>578</v>
      </c>
      <c r="C17" s="250" t="s">
        <v>1228</v>
      </c>
      <c r="D17" s="421" t="s">
        <v>318</v>
      </c>
      <c r="E17" s="250" t="s">
        <v>317</v>
      </c>
      <c r="F17" s="380" t="s">
        <v>47</v>
      </c>
      <c r="G17" s="183"/>
      <c r="H17" s="184">
        <v>111323.87</v>
      </c>
      <c r="I17" s="184">
        <v>111323.87</v>
      </c>
      <c r="J17" s="185"/>
      <c r="K17" s="195"/>
      <c r="L17" s="186"/>
      <c r="M17" s="176">
        <v>39650</v>
      </c>
      <c r="N17" s="129" t="s">
        <v>296</v>
      </c>
      <c r="O17" s="183"/>
      <c r="P17" s="184"/>
      <c r="Q17" s="183"/>
      <c r="R17" s="216"/>
      <c r="S17" s="384"/>
      <c r="T17" s="384"/>
      <c r="U17" s="384"/>
    </row>
    <row r="18" spans="1:21" s="95" customFormat="1" ht="53.25" customHeight="1" x14ac:dyDescent="0.25">
      <c r="A18" s="183"/>
      <c r="B18" s="183"/>
      <c r="C18" s="250" t="s">
        <v>1263</v>
      </c>
      <c r="D18" s="421"/>
      <c r="E18" s="250"/>
      <c r="F18" s="380" t="s">
        <v>47</v>
      </c>
      <c r="G18" s="183"/>
      <c r="H18" s="184"/>
      <c r="I18" s="183"/>
      <c r="J18" s="185"/>
      <c r="K18" s="195">
        <v>1.601</v>
      </c>
      <c r="L18" s="186"/>
      <c r="M18" s="176"/>
      <c r="N18" s="129"/>
      <c r="O18" s="183"/>
      <c r="P18" s="184"/>
      <c r="Q18" s="183"/>
      <c r="R18" s="216"/>
      <c r="S18" s="384"/>
      <c r="T18" s="384">
        <v>0.27700000000000002</v>
      </c>
      <c r="U18" s="384">
        <v>1.3240000000000001</v>
      </c>
    </row>
    <row r="19" spans="1:21" s="95" customFormat="1" ht="53.25" customHeight="1" x14ac:dyDescent="0.25">
      <c r="A19" s="183"/>
      <c r="B19" s="183" t="s">
        <v>1157</v>
      </c>
      <c r="C19" s="250" t="s">
        <v>1264</v>
      </c>
      <c r="D19" s="421"/>
      <c r="E19" s="250"/>
      <c r="F19" s="380" t="s">
        <v>47</v>
      </c>
      <c r="G19" s="183"/>
      <c r="H19" s="184"/>
      <c r="I19" s="183"/>
      <c r="J19" s="185"/>
      <c r="K19" s="195"/>
      <c r="L19" s="186"/>
      <c r="M19" s="176"/>
      <c r="N19" s="129"/>
      <c r="O19" s="183"/>
      <c r="P19" s="184"/>
      <c r="Q19" s="183"/>
      <c r="R19" s="216"/>
      <c r="S19" s="384"/>
      <c r="T19" s="384"/>
      <c r="U19" s="384"/>
    </row>
    <row r="20" spans="1:21" s="95" customFormat="1" ht="53.25" customHeight="1" x14ac:dyDescent="0.25">
      <c r="A20" s="183">
        <v>10</v>
      </c>
      <c r="B20" s="183" t="s">
        <v>579</v>
      </c>
      <c r="C20" s="250" t="s">
        <v>1225</v>
      </c>
      <c r="D20" s="421" t="s">
        <v>320</v>
      </c>
      <c r="E20" s="250" t="s">
        <v>319</v>
      </c>
      <c r="F20" s="380" t="s">
        <v>47</v>
      </c>
      <c r="G20" s="183"/>
      <c r="H20" s="185">
        <v>46848.33</v>
      </c>
      <c r="I20" s="185">
        <v>46848.33</v>
      </c>
      <c r="J20" s="185"/>
      <c r="K20" s="195"/>
      <c r="L20" s="186"/>
      <c r="M20" s="176">
        <v>39650</v>
      </c>
      <c r="N20" s="129" t="s">
        <v>296</v>
      </c>
      <c r="O20" s="183"/>
      <c r="P20" s="184"/>
      <c r="Q20" s="183"/>
      <c r="R20" s="216"/>
      <c r="S20" s="384"/>
      <c r="T20" s="384"/>
      <c r="U20" s="384"/>
    </row>
    <row r="21" spans="1:21" s="95" customFormat="1" ht="53.25" customHeight="1" x14ac:dyDescent="0.25">
      <c r="A21" s="183"/>
      <c r="B21" s="183"/>
      <c r="C21" s="250" t="s">
        <v>1245</v>
      </c>
      <c r="D21" s="421"/>
      <c r="E21" s="250"/>
      <c r="F21" s="380" t="s">
        <v>47</v>
      </c>
      <c r="G21" s="183"/>
      <c r="H21" s="185"/>
      <c r="I21" s="183"/>
      <c r="J21" s="185"/>
      <c r="K21" s="195">
        <v>1.3420000000000001</v>
      </c>
      <c r="L21" s="186"/>
      <c r="M21" s="176"/>
      <c r="N21" s="129"/>
      <c r="O21" s="183"/>
      <c r="P21" s="184"/>
      <c r="Q21" s="183"/>
      <c r="R21" s="216"/>
      <c r="S21" s="384"/>
      <c r="T21" s="384">
        <v>1.1890000000000001</v>
      </c>
      <c r="U21" s="384">
        <v>0.153</v>
      </c>
    </row>
    <row r="22" spans="1:21" s="95" customFormat="1" ht="53.25" customHeight="1" x14ac:dyDescent="0.25">
      <c r="A22" s="183"/>
      <c r="B22" s="183" t="s">
        <v>1153</v>
      </c>
      <c r="C22" s="250" t="s">
        <v>1246</v>
      </c>
      <c r="D22" s="421"/>
      <c r="E22" s="250"/>
      <c r="F22" s="380" t="s">
        <v>47</v>
      </c>
      <c r="G22" s="183"/>
      <c r="H22" s="185"/>
      <c r="I22" s="183"/>
      <c r="J22" s="185"/>
      <c r="K22" s="195"/>
      <c r="L22" s="186"/>
      <c r="M22" s="176"/>
      <c r="N22" s="129"/>
      <c r="O22" s="183"/>
      <c r="P22" s="184"/>
      <c r="Q22" s="183"/>
      <c r="R22" s="216"/>
      <c r="S22" s="384"/>
      <c r="T22" s="384"/>
      <c r="U22" s="384"/>
    </row>
    <row r="23" spans="1:21" s="95" customFormat="1" ht="53.25" customHeight="1" x14ac:dyDescent="0.25">
      <c r="A23" s="183">
        <v>11</v>
      </c>
      <c r="B23" s="183" t="s">
        <v>580</v>
      </c>
      <c r="C23" s="250" t="s">
        <v>322</v>
      </c>
      <c r="D23" s="250" t="s">
        <v>323</v>
      </c>
      <c r="E23" s="250" t="s">
        <v>321</v>
      </c>
      <c r="F23" s="380" t="s">
        <v>47</v>
      </c>
      <c r="G23" s="183"/>
      <c r="H23" s="184">
        <v>39040.28</v>
      </c>
      <c r="I23" s="184">
        <v>39040.28</v>
      </c>
      <c r="J23" s="185"/>
      <c r="K23" s="195">
        <v>1.5</v>
      </c>
      <c r="L23" s="188"/>
      <c r="M23" s="176">
        <v>39650</v>
      </c>
      <c r="N23" s="129" t="s">
        <v>296</v>
      </c>
      <c r="O23" s="183"/>
      <c r="P23" s="184"/>
      <c r="Q23" s="183"/>
      <c r="R23" s="216"/>
      <c r="S23" s="384">
        <v>0.5</v>
      </c>
      <c r="T23" s="384">
        <v>1</v>
      </c>
      <c r="U23" s="384"/>
    </row>
    <row r="24" spans="1:21" s="95" customFormat="1" ht="53.25" customHeight="1" x14ac:dyDescent="0.25">
      <c r="A24" s="183">
        <v>12</v>
      </c>
      <c r="B24" s="183" t="s">
        <v>581</v>
      </c>
      <c r="C24" s="250" t="s">
        <v>325</v>
      </c>
      <c r="D24" s="250" t="s">
        <v>326</v>
      </c>
      <c r="E24" s="250" t="s">
        <v>324</v>
      </c>
      <c r="F24" s="380" t="s">
        <v>47</v>
      </c>
      <c r="G24" s="183"/>
      <c r="H24" s="184">
        <v>299788.64</v>
      </c>
      <c r="I24" s="184">
        <v>299788.64</v>
      </c>
      <c r="J24" s="185"/>
      <c r="K24" s="195">
        <f>0.65+0.28</f>
        <v>0.93</v>
      </c>
      <c r="L24" s="186"/>
      <c r="M24" s="176">
        <v>39650</v>
      </c>
      <c r="N24" s="129" t="s">
        <v>327</v>
      </c>
      <c r="O24" s="183"/>
      <c r="P24" s="184"/>
      <c r="Q24" s="183"/>
      <c r="R24" s="216"/>
      <c r="S24" s="384"/>
      <c r="T24" s="384">
        <v>0.28000000000000003</v>
      </c>
      <c r="U24" s="384">
        <v>0.65</v>
      </c>
    </row>
    <row r="25" spans="1:21" s="177" customFormat="1" ht="53.25" customHeight="1" x14ac:dyDescent="0.25">
      <c r="A25" s="183">
        <v>13</v>
      </c>
      <c r="B25" s="183" t="s">
        <v>582</v>
      </c>
      <c r="C25" s="250" t="s">
        <v>329</v>
      </c>
      <c r="D25" s="250" t="s">
        <v>330</v>
      </c>
      <c r="E25" s="250" t="s">
        <v>328</v>
      </c>
      <c r="F25" s="380" t="s">
        <v>47</v>
      </c>
      <c r="G25" s="385"/>
      <c r="H25" s="185">
        <v>1</v>
      </c>
      <c r="I25" s="185">
        <v>1</v>
      </c>
      <c r="J25" s="185"/>
      <c r="K25" s="195">
        <v>0.7</v>
      </c>
      <c r="L25" s="186"/>
      <c r="M25" s="176">
        <v>39650</v>
      </c>
      <c r="N25" s="129" t="s">
        <v>296</v>
      </c>
      <c r="O25" s="183"/>
      <c r="P25" s="184"/>
      <c r="Q25" s="183"/>
      <c r="R25" s="216"/>
      <c r="S25" s="384">
        <v>0.7</v>
      </c>
      <c r="T25" s="384"/>
      <c r="U25" s="384"/>
    </row>
    <row r="26" spans="1:21" s="95" customFormat="1" ht="53.25" customHeight="1" x14ac:dyDescent="0.25">
      <c r="A26" s="183">
        <v>14</v>
      </c>
      <c r="B26" s="183" t="s">
        <v>583</v>
      </c>
      <c r="C26" s="250" t="s">
        <v>332</v>
      </c>
      <c r="D26" s="252" t="s">
        <v>333</v>
      </c>
      <c r="E26" s="250" t="s">
        <v>331</v>
      </c>
      <c r="F26" s="380" t="s">
        <v>47</v>
      </c>
      <c r="G26" s="183"/>
      <c r="H26" s="185">
        <v>26357.06</v>
      </c>
      <c r="I26" s="185">
        <v>26357.06</v>
      </c>
      <c r="J26" s="185"/>
      <c r="K26" s="195">
        <f>0.25+0.2</f>
        <v>0.45</v>
      </c>
      <c r="L26" s="188"/>
      <c r="M26" s="176">
        <v>39650</v>
      </c>
      <c r="N26" s="129" t="s">
        <v>296</v>
      </c>
      <c r="O26" s="183"/>
      <c r="P26" s="184"/>
      <c r="Q26" s="183"/>
      <c r="R26" s="216"/>
      <c r="S26" s="384">
        <v>0.2</v>
      </c>
      <c r="T26" s="384"/>
      <c r="U26" s="384">
        <v>0.25</v>
      </c>
    </row>
    <row r="27" spans="1:21" s="95" customFormat="1" ht="53.25" customHeight="1" x14ac:dyDescent="0.25">
      <c r="A27" s="183">
        <v>15</v>
      </c>
      <c r="B27" s="183" t="s">
        <v>584</v>
      </c>
      <c r="C27" s="250" t="s">
        <v>1225</v>
      </c>
      <c r="D27" s="425" t="s">
        <v>335</v>
      </c>
      <c r="E27" s="250" t="s">
        <v>334</v>
      </c>
      <c r="F27" s="380" t="s">
        <v>47</v>
      </c>
      <c r="G27" s="183"/>
      <c r="H27" s="185">
        <v>11712.08</v>
      </c>
      <c r="I27" s="185">
        <v>11712.08</v>
      </c>
      <c r="J27" s="185"/>
      <c r="K27" s="195"/>
      <c r="L27" s="188"/>
      <c r="M27" s="176">
        <v>39650</v>
      </c>
      <c r="N27" s="129" t="s">
        <v>296</v>
      </c>
      <c r="O27" s="183"/>
      <c r="P27" s="184"/>
      <c r="Q27" s="183"/>
      <c r="R27" s="216"/>
      <c r="S27" s="384"/>
      <c r="T27" s="384"/>
      <c r="U27" s="384"/>
    </row>
    <row r="28" spans="1:21" s="95" customFormat="1" ht="53.25" customHeight="1" x14ac:dyDescent="0.25">
      <c r="A28" s="183"/>
      <c r="B28" s="183"/>
      <c r="C28" s="250" t="s">
        <v>1287</v>
      </c>
      <c r="D28" s="426"/>
      <c r="E28" s="250"/>
      <c r="F28" s="380" t="s">
        <v>47</v>
      </c>
      <c r="G28" s="183"/>
      <c r="H28" s="185"/>
      <c r="I28" s="183"/>
      <c r="J28" s="185"/>
      <c r="K28" s="195">
        <v>0.69299999999999995</v>
      </c>
      <c r="L28" s="188"/>
      <c r="M28" s="176"/>
      <c r="N28" s="129"/>
      <c r="O28" s="183"/>
      <c r="P28" s="184"/>
      <c r="Q28" s="183"/>
      <c r="R28" s="216"/>
      <c r="S28" s="384"/>
      <c r="T28" s="384">
        <v>0.64700000000000002</v>
      </c>
      <c r="U28" s="384">
        <v>4.5999999999999999E-2</v>
      </c>
    </row>
    <row r="29" spans="1:21" s="95" customFormat="1" ht="53.25" customHeight="1" x14ac:dyDescent="0.25">
      <c r="A29" s="183"/>
      <c r="B29" s="183"/>
      <c r="C29" s="250" t="s">
        <v>1288</v>
      </c>
      <c r="D29" s="427"/>
      <c r="E29" s="250"/>
      <c r="F29" s="380" t="s">
        <v>47</v>
      </c>
      <c r="G29" s="183"/>
      <c r="H29" s="185"/>
      <c r="I29" s="183"/>
      <c r="J29" s="185"/>
      <c r="K29" s="195"/>
      <c r="L29" s="188"/>
      <c r="M29" s="176"/>
      <c r="N29" s="129"/>
      <c r="O29" s="183"/>
      <c r="P29" s="184"/>
      <c r="Q29" s="183"/>
      <c r="R29" s="216"/>
      <c r="S29" s="384"/>
      <c r="T29" s="384"/>
      <c r="U29" s="384"/>
    </row>
    <row r="30" spans="1:21" s="95" customFormat="1" ht="42" customHeight="1" x14ac:dyDescent="0.25">
      <c r="A30" s="183">
        <v>16</v>
      </c>
      <c r="B30" s="183" t="s">
        <v>585</v>
      </c>
      <c r="C30" s="250" t="s">
        <v>1225</v>
      </c>
      <c r="D30" s="422" t="s">
        <v>1256</v>
      </c>
      <c r="E30" s="250" t="s">
        <v>336</v>
      </c>
      <c r="F30" s="380" t="s">
        <v>47</v>
      </c>
      <c r="G30" s="183"/>
      <c r="H30" s="184">
        <v>193549.55</v>
      </c>
      <c r="I30" s="184">
        <v>193549.55</v>
      </c>
      <c r="J30" s="185"/>
      <c r="K30" s="195"/>
      <c r="L30" s="188"/>
      <c r="M30" s="176">
        <v>39650</v>
      </c>
      <c r="N30" s="129" t="s">
        <v>296</v>
      </c>
      <c r="O30" s="183"/>
      <c r="P30" s="184"/>
      <c r="Q30" s="183"/>
      <c r="R30" s="216"/>
      <c r="S30" s="384"/>
      <c r="T30" s="384"/>
      <c r="U30" s="384"/>
    </row>
    <row r="31" spans="1:21" s="95" customFormat="1" ht="42.75" customHeight="1" x14ac:dyDescent="0.25">
      <c r="A31" s="183"/>
      <c r="B31" s="183"/>
      <c r="C31" s="250" t="s">
        <v>1257</v>
      </c>
      <c r="D31" s="423"/>
      <c r="E31" s="250"/>
      <c r="F31" s="380" t="s">
        <v>47</v>
      </c>
      <c r="G31" s="183"/>
      <c r="H31" s="184"/>
      <c r="I31" s="183"/>
      <c r="J31" s="185"/>
      <c r="K31" s="195">
        <v>1.6639999999999999</v>
      </c>
      <c r="L31" s="188"/>
      <c r="M31" s="176"/>
      <c r="N31" s="129"/>
      <c r="O31" s="183"/>
      <c r="P31" s="184"/>
      <c r="Q31" s="183"/>
      <c r="R31" s="216"/>
      <c r="S31" s="384"/>
      <c r="T31" s="384">
        <v>1.5309999999999999</v>
      </c>
      <c r="U31" s="384">
        <v>0.13300000000000001</v>
      </c>
    </row>
    <row r="32" spans="1:21" s="95" customFormat="1" ht="46.5" customHeight="1" x14ac:dyDescent="0.25">
      <c r="A32" s="183"/>
      <c r="B32" s="183"/>
      <c r="C32" s="250" t="s">
        <v>1675</v>
      </c>
      <c r="D32" s="423"/>
      <c r="E32" s="250"/>
      <c r="F32" s="380" t="s">
        <v>47</v>
      </c>
      <c r="G32" s="183"/>
      <c r="H32" s="184"/>
      <c r="I32" s="183"/>
      <c r="J32" s="185"/>
      <c r="K32" s="195"/>
      <c r="L32" s="188"/>
      <c r="M32" s="176"/>
      <c r="N32" s="129"/>
      <c r="O32" s="183"/>
      <c r="P32" s="184"/>
      <c r="Q32" s="183"/>
      <c r="R32" s="216"/>
      <c r="S32" s="384"/>
      <c r="T32" s="384"/>
      <c r="U32" s="384"/>
    </row>
    <row r="33" spans="1:21" s="95" customFormat="1" ht="27.75" customHeight="1" x14ac:dyDescent="0.25">
      <c r="A33" s="183"/>
      <c r="B33" s="183" t="s">
        <v>1156</v>
      </c>
      <c r="C33" s="250" t="s">
        <v>1787</v>
      </c>
      <c r="D33" s="424"/>
      <c r="E33" s="250"/>
      <c r="F33" s="380" t="s">
        <v>47</v>
      </c>
      <c r="G33" s="183"/>
      <c r="H33" s="184"/>
      <c r="I33" s="183"/>
      <c r="J33" s="185"/>
      <c r="K33" s="195"/>
      <c r="L33" s="188"/>
      <c r="M33" s="176"/>
      <c r="N33" s="129"/>
      <c r="O33" s="183"/>
      <c r="P33" s="184"/>
      <c r="Q33" s="183"/>
      <c r="R33" s="216"/>
      <c r="S33" s="384"/>
      <c r="T33" s="384"/>
      <c r="U33" s="384"/>
    </row>
    <row r="34" spans="1:21" s="95" customFormat="1" ht="53.25" customHeight="1" x14ac:dyDescent="0.25">
      <c r="A34" s="183">
        <v>17</v>
      </c>
      <c r="B34" s="183" t="s">
        <v>586</v>
      </c>
      <c r="C34" s="250" t="s">
        <v>1225</v>
      </c>
      <c r="D34" s="421" t="s">
        <v>338</v>
      </c>
      <c r="E34" s="250" t="s">
        <v>337</v>
      </c>
      <c r="F34" s="380" t="s">
        <v>47</v>
      </c>
      <c r="G34" s="183"/>
      <c r="H34" s="184">
        <v>807177.39</v>
      </c>
      <c r="I34" s="184">
        <v>807177.39</v>
      </c>
      <c r="J34" s="185"/>
      <c r="K34" s="195"/>
      <c r="L34" s="186"/>
      <c r="M34" s="176">
        <v>39650</v>
      </c>
      <c r="N34" s="129" t="s">
        <v>296</v>
      </c>
      <c r="O34" s="183"/>
      <c r="P34" s="184"/>
      <c r="Q34" s="183"/>
      <c r="R34" s="216"/>
      <c r="S34" s="384"/>
      <c r="T34" s="384"/>
      <c r="U34" s="384"/>
    </row>
    <row r="35" spans="1:21" s="95" customFormat="1" ht="53.25" customHeight="1" x14ac:dyDescent="0.25">
      <c r="A35" s="183"/>
      <c r="B35" s="183"/>
      <c r="C35" s="250" t="s">
        <v>1231</v>
      </c>
      <c r="D35" s="421"/>
      <c r="E35" s="250"/>
      <c r="F35" s="380" t="s">
        <v>47</v>
      </c>
      <c r="G35" s="183"/>
      <c r="H35" s="184"/>
      <c r="I35" s="183"/>
      <c r="J35" s="185"/>
      <c r="K35" s="195">
        <v>1.657</v>
      </c>
      <c r="L35" s="186"/>
      <c r="M35" s="176"/>
      <c r="N35" s="129"/>
      <c r="O35" s="183"/>
      <c r="P35" s="184"/>
      <c r="Q35" s="183"/>
      <c r="R35" s="216"/>
      <c r="S35" s="384"/>
      <c r="T35" s="384">
        <v>1.657</v>
      </c>
      <c r="U35" s="384"/>
    </row>
    <row r="36" spans="1:21" s="95" customFormat="1" ht="53.25" customHeight="1" x14ac:dyDescent="0.25">
      <c r="A36" s="183"/>
      <c r="B36" s="183" t="s">
        <v>1155</v>
      </c>
      <c r="C36" s="250" t="s">
        <v>1232</v>
      </c>
      <c r="D36" s="421"/>
      <c r="E36" s="250"/>
      <c r="F36" s="380" t="s">
        <v>47</v>
      </c>
      <c r="G36" s="183"/>
      <c r="H36" s="184"/>
      <c r="I36" s="183"/>
      <c r="J36" s="185"/>
      <c r="K36" s="195"/>
      <c r="L36" s="186"/>
      <c r="M36" s="176"/>
      <c r="N36" s="129"/>
      <c r="O36" s="183"/>
      <c r="P36" s="184"/>
      <c r="Q36" s="183"/>
      <c r="R36" s="216"/>
      <c r="S36" s="384"/>
      <c r="T36" s="384"/>
      <c r="U36" s="384"/>
    </row>
    <row r="37" spans="1:21" s="177" customFormat="1" ht="53.25" customHeight="1" x14ac:dyDescent="0.25">
      <c r="A37" s="183">
        <v>18</v>
      </c>
      <c r="B37" s="183" t="s">
        <v>587</v>
      </c>
      <c r="C37" s="250" t="s">
        <v>301</v>
      </c>
      <c r="D37" s="250" t="s">
        <v>340</v>
      </c>
      <c r="E37" s="250" t="s">
        <v>339</v>
      </c>
      <c r="F37" s="380" t="s">
        <v>47</v>
      </c>
      <c r="G37" s="183"/>
      <c r="H37" s="185">
        <v>1</v>
      </c>
      <c r="I37" s="185">
        <v>1</v>
      </c>
      <c r="J37" s="185"/>
      <c r="K37" s="195">
        <v>0.35</v>
      </c>
      <c r="L37" s="186"/>
      <c r="M37" s="176">
        <v>39650</v>
      </c>
      <c r="N37" s="129" t="s">
        <v>296</v>
      </c>
      <c r="O37" s="183"/>
      <c r="P37" s="184"/>
      <c r="Q37" s="183"/>
      <c r="R37" s="216"/>
      <c r="S37" s="384">
        <v>0.35</v>
      </c>
      <c r="T37" s="384"/>
      <c r="U37" s="384"/>
    </row>
    <row r="38" spans="1:21" s="95" customFormat="1" ht="53.25" customHeight="1" x14ac:dyDescent="0.25">
      <c r="A38" s="183">
        <v>19</v>
      </c>
      <c r="B38" s="183" t="s">
        <v>588</v>
      </c>
      <c r="C38" s="250" t="s">
        <v>342</v>
      </c>
      <c r="D38" s="250" t="s">
        <v>343</v>
      </c>
      <c r="E38" s="250" t="s">
        <v>341</v>
      </c>
      <c r="F38" s="380" t="s">
        <v>47</v>
      </c>
      <c r="G38" s="183"/>
      <c r="H38" s="184">
        <v>33184.239999999998</v>
      </c>
      <c r="I38" s="184">
        <v>33184.239999999998</v>
      </c>
      <c r="J38" s="185"/>
      <c r="K38" s="195">
        <v>0.85</v>
      </c>
      <c r="L38" s="188"/>
      <c r="M38" s="176">
        <v>39650</v>
      </c>
      <c r="N38" s="129" t="s">
        <v>296</v>
      </c>
      <c r="O38" s="183"/>
      <c r="P38" s="184"/>
      <c r="Q38" s="183"/>
      <c r="R38" s="216"/>
      <c r="S38" s="384"/>
      <c r="T38" s="384">
        <v>0.85</v>
      </c>
      <c r="U38" s="384"/>
    </row>
    <row r="39" spans="1:21" s="95" customFormat="1" ht="53.25" customHeight="1" x14ac:dyDescent="0.25">
      <c r="A39" s="183">
        <v>20</v>
      </c>
      <c r="B39" s="183" t="s">
        <v>589</v>
      </c>
      <c r="C39" s="250" t="s">
        <v>345</v>
      </c>
      <c r="D39" s="250" t="s">
        <v>346</v>
      </c>
      <c r="E39" s="250" t="s">
        <v>344</v>
      </c>
      <c r="F39" s="380" t="s">
        <v>47</v>
      </c>
      <c r="G39" s="183"/>
      <c r="H39" s="184">
        <v>58726.9</v>
      </c>
      <c r="I39" s="184">
        <v>58726.9</v>
      </c>
      <c r="J39" s="185"/>
      <c r="K39" s="195">
        <f>1.1+0.85</f>
        <v>1.9500000000000002</v>
      </c>
      <c r="L39" s="186"/>
      <c r="M39" s="176">
        <v>39650</v>
      </c>
      <c r="N39" s="129" t="s">
        <v>296</v>
      </c>
      <c r="O39" s="183"/>
      <c r="P39" s="184"/>
      <c r="Q39" s="183"/>
      <c r="R39" s="216"/>
      <c r="S39" s="384">
        <v>0.85</v>
      </c>
      <c r="T39" s="384">
        <v>1.1000000000000001</v>
      </c>
      <c r="U39" s="384"/>
    </row>
    <row r="40" spans="1:21" s="95" customFormat="1" ht="53.25" customHeight="1" x14ac:dyDescent="0.25">
      <c r="A40" s="183">
        <v>21</v>
      </c>
      <c r="B40" s="183" t="s">
        <v>590</v>
      </c>
      <c r="C40" s="250" t="s">
        <v>1225</v>
      </c>
      <c r="D40" s="430" t="s">
        <v>348</v>
      </c>
      <c r="E40" s="250" t="s">
        <v>347</v>
      </c>
      <c r="F40" s="380" t="s">
        <v>47</v>
      </c>
      <c r="G40" s="183"/>
      <c r="H40" s="185">
        <v>763188.33</v>
      </c>
      <c r="I40" s="185">
        <v>763188.33</v>
      </c>
      <c r="J40" s="185"/>
      <c r="K40" s="195"/>
      <c r="L40" s="186"/>
      <c r="M40" s="176">
        <v>39650</v>
      </c>
      <c r="N40" s="129" t="s">
        <v>296</v>
      </c>
      <c r="O40" s="183"/>
      <c r="P40" s="184"/>
      <c r="Q40" s="183"/>
      <c r="R40" s="216"/>
      <c r="S40" s="384"/>
      <c r="T40" s="384"/>
      <c r="U40" s="384"/>
    </row>
    <row r="41" spans="1:21" s="95" customFormat="1" ht="53.25" customHeight="1" x14ac:dyDescent="0.25">
      <c r="A41" s="183"/>
      <c r="B41" s="183"/>
      <c r="C41" s="250" t="s">
        <v>1237</v>
      </c>
      <c r="D41" s="430"/>
      <c r="E41" s="250"/>
      <c r="F41" s="380" t="s">
        <v>47</v>
      </c>
      <c r="G41" s="183"/>
      <c r="H41" s="185"/>
      <c r="I41" s="183"/>
      <c r="J41" s="185"/>
      <c r="K41" s="195">
        <v>1.611</v>
      </c>
      <c r="L41" s="186"/>
      <c r="M41" s="176"/>
      <c r="N41" s="129"/>
      <c r="O41" s="183"/>
      <c r="P41" s="184"/>
      <c r="Q41" s="183"/>
      <c r="R41" s="216"/>
      <c r="S41" s="384"/>
      <c r="T41" s="384">
        <v>1.4850000000000001</v>
      </c>
      <c r="U41" s="384">
        <v>0.126</v>
      </c>
    </row>
    <row r="42" spans="1:21" s="95" customFormat="1" ht="53.25" customHeight="1" x14ac:dyDescent="0.25">
      <c r="A42" s="183"/>
      <c r="B42" s="183"/>
      <c r="C42" s="250" t="s">
        <v>1238</v>
      </c>
      <c r="D42" s="430"/>
      <c r="E42" s="250"/>
      <c r="F42" s="380" t="s">
        <v>47</v>
      </c>
      <c r="G42" s="183"/>
      <c r="H42" s="185"/>
      <c r="I42" s="183"/>
      <c r="J42" s="185"/>
      <c r="K42" s="195"/>
      <c r="L42" s="186"/>
      <c r="M42" s="176"/>
      <c r="N42" s="129"/>
      <c r="O42" s="183"/>
      <c r="P42" s="184"/>
      <c r="Q42" s="183"/>
      <c r="R42" s="216"/>
      <c r="S42" s="384"/>
      <c r="T42" s="384"/>
      <c r="U42" s="384"/>
    </row>
    <row r="43" spans="1:21" s="95" customFormat="1" ht="53.25" customHeight="1" x14ac:dyDescent="0.25">
      <c r="A43" s="183">
        <v>22</v>
      </c>
      <c r="B43" s="183" t="s">
        <v>591</v>
      </c>
      <c r="C43" s="250" t="s">
        <v>1225</v>
      </c>
      <c r="D43" s="422" t="s">
        <v>350</v>
      </c>
      <c r="E43" s="250" t="s">
        <v>349</v>
      </c>
      <c r="F43" s="380" t="s">
        <v>47</v>
      </c>
      <c r="G43" s="183"/>
      <c r="H43" s="185">
        <v>70272.5</v>
      </c>
      <c r="I43" s="185">
        <v>70272.5</v>
      </c>
      <c r="J43" s="185"/>
      <c r="K43" s="195"/>
      <c r="L43" s="188"/>
      <c r="M43" s="176">
        <v>39650</v>
      </c>
      <c r="N43" s="129" t="s">
        <v>296</v>
      </c>
      <c r="O43" s="183"/>
      <c r="P43" s="184"/>
      <c r="Q43" s="183"/>
      <c r="R43" s="216"/>
      <c r="S43" s="384"/>
      <c r="T43" s="384"/>
      <c r="U43" s="384"/>
    </row>
    <row r="44" spans="1:21" s="95" customFormat="1" ht="53.25" customHeight="1" x14ac:dyDescent="0.25">
      <c r="A44" s="183"/>
      <c r="B44" s="183"/>
      <c r="C44" s="250" t="s">
        <v>1284</v>
      </c>
      <c r="D44" s="423"/>
      <c r="E44" s="250"/>
      <c r="F44" s="380" t="s">
        <v>47</v>
      </c>
      <c r="G44" s="183"/>
      <c r="H44" s="185"/>
      <c r="I44" s="183"/>
      <c r="J44" s="185"/>
      <c r="K44" s="195">
        <v>1.823</v>
      </c>
      <c r="L44" s="188"/>
      <c r="M44" s="176"/>
      <c r="N44" s="129"/>
      <c r="O44" s="183"/>
      <c r="P44" s="184"/>
      <c r="Q44" s="183"/>
      <c r="R44" s="216"/>
      <c r="S44" s="384">
        <v>8.9999999999999993E-3</v>
      </c>
      <c r="T44" s="384">
        <v>1.6870000000000001</v>
      </c>
      <c r="U44" s="384">
        <v>0.127</v>
      </c>
    </row>
    <row r="45" spans="1:21" s="95" customFormat="1" ht="53.25" customHeight="1" x14ac:dyDescent="0.25">
      <c r="A45" s="183"/>
      <c r="B45" s="183"/>
      <c r="C45" s="250" t="s">
        <v>1285</v>
      </c>
      <c r="D45" s="424"/>
      <c r="E45" s="250"/>
      <c r="F45" s="380" t="s">
        <v>47</v>
      </c>
      <c r="G45" s="183"/>
      <c r="H45" s="185"/>
      <c r="I45" s="183"/>
      <c r="J45" s="185"/>
      <c r="K45" s="195"/>
      <c r="L45" s="188"/>
      <c r="M45" s="176"/>
      <c r="N45" s="129"/>
      <c r="O45" s="183"/>
      <c r="P45" s="184"/>
      <c r="Q45" s="183"/>
      <c r="R45" s="216"/>
      <c r="S45" s="384"/>
      <c r="T45" s="384"/>
      <c r="U45" s="384"/>
    </row>
    <row r="46" spans="1:21" s="95" customFormat="1" ht="53.25" customHeight="1" x14ac:dyDescent="0.25">
      <c r="A46" s="183">
        <v>23</v>
      </c>
      <c r="B46" s="183" t="s">
        <v>592</v>
      </c>
      <c r="C46" s="250" t="s">
        <v>352</v>
      </c>
      <c r="D46" s="250" t="s">
        <v>353</v>
      </c>
      <c r="E46" s="250" t="s">
        <v>351</v>
      </c>
      <c r="F46" s="380" t="s">
        <v>47</v>
      </c>
      <c r="G46" s="183"/>
      <c r="H46" s="184">
        <v>7808.06</v>
      </c>
      <c r="I46" s="184">
        <v>7808.06</v>
      </c>
      <c r="J46" s="185"/>
      <c r="K46" s="195">
        <v>0.3</v>
      </c>
      <c r="L46" s="188"/>
      <c r="M46" s="176">
        <v>39650</v>
      </c>
      <c r="N46" s="129" t="s">
        <v>296</v>
      </c>
      <c r="O46" s="183"/>
      <c r="P46" s="184"/>
      <c r="Q46" s="183"/>
      <c r="R46" s="216"/>
      <c r="S46" s="384">
        <v>0.1</v>
      </c>
      <c r="T46" s="384">
        <v>0.2</v>
      </c>
      <c r="U46" s="384"/>
    </row>
    <row r="47" spans="1:21" s="95" customFormat="1" ht="53.25" customHeight="1" x14ac:dyDescent="0.25">
      <c r="A47" s="183">
        <v>24</v>
      </c>
      <c r="B47" s="183" t="s">
        <v>593</v>
      </c>
      <c r="C47" s="250" t="s">
        <v>355</v>
      </c>
      <c r="D47" s="250" t="s">
        <v>356</v>
      </c>
      <c r="E47" s="250" t="s">
        <v>354</v>
      </c>
      <c r="F47" s="380" t="s">
        <v>47</v>
      </c>
      <c r="G47" s="183"/>
      <c r="H47" s="184">
        <v>1</v>
      </c>
      <c r="I47" s="184">
        <v>1</v>
      </c>
      <c r="J47" s="185"/>
      <c r="K47" s="195">
        <v>0.1</v>
      </c>
      <c r="L47" s="186"/>
      <c r="M47" s="176">
        <v>39650</v>
      </c>
      <c r="N47" s="129" t="s">
        <v>296</v>
      </c>
      <c r="O47" s="183"/>
      <c r="P47" s="184"/>
      <c r="Q47" s="183"/>
      <c r="R47" s="216"/>
      <c r="S47" s="384">
        <v>0.1</v>
      </c>
      <c r="T47" s="384"/>
      <c r="U47" s="384"/>
    </row>
    <row r="48" spans="1:21" s="95" customFormat="1" ht="53.25" customHeight="1" x14ac:dyDescent="0.25">
      <c r="A48" s="183">
        <v>25</v>
      </c>
      <c r="B48" s="183" t="s">
        <v>594</v>
      </c>
      <c r="C48" s="250" t="s">
        <v>1225</v>
      </c>
      <c r="D48" s="425" t="s">
        <v>358</v>
      </c>
      <c r="E48" s="183" t="s">
        <v>357</v>
      </c>
      <c r="F48" s="380" t="s">
        <v>47</v>
      </c>
      <c r="G48" s="183"/>
      <c r="H48" s="184">
        <v>28482.99</v>
      </c>
      <c r="I48" s="184">
        <v>28482.99</v>
      </c>
      <c r="J48" s="185"/>
      <c r="K48" s="195"/>
      <c r="L48" s="186"/>
      <c r="M48" s="176">
        <v>39650</v>
      </c>
      <c r="N48" s="129" t="s">
        <v>296</v>
      </c>
      <c r="O48" s="183"/>
      <c r="P48" s="184"/>
      <c r="Q48" s="183"/>
      <c r="R48" s="216"/>
      <c r="S48" s="384"/>
      <c r="T48" s="384"/>
      <c r="U48" s="384"/>
    </row>
    <row r="49" spans="1:21" s="95" customFormat="1" ht="53.25" customHeight="1" x14ac:dyDescent="0.25">
      <c r="A49" s="183"/>
      <c r="B49" s="183"/>
      <c r="C49" s="250" t="s">
        <v>1248</v>
      </c>
      <c r="D49" s="426"/>
      <c r="E49" s="183"/>
      <c r="F49" s="380" t="s">
        <v>47</v>
      </c>
      <c r="G49" s="183"/>
      <c r="H49" s="184"/>
      <c r="I49" s="183"/>
      <c r="J49" s="185"/>
      <c r="K49" s="195">
        <v>1.2729999999999999</v>
      </c>
      <c r="L49" s="186"/>
      <c r="M49" s="176"/>
      <c r="N49" s="129"/>
      <c r="O49" s="183"/>
      <c r="P49" s="184"/>
      <c r="Q49" s="183"/>
      <c r="R49" s="216"/>
      <c r="S49" s="384"/>
      <c r="T49" s="384"/>
      <c r="U49" s="384">
        <v>1.2729999999999999</v>
      </c>
    </row>
    <row r="50" spans="1:21" s="95" customFormat="1" ht="53.25" customHeight="1" x14ac:dyDescent="0.25">
      <c r="A50" s="183"/>
      <c r="B50" s="183" t="s">
        <v>1151</v>
      </c>
      <c r="C50" s="250" t="s">
        <v>1249</v>
      </c>
      <c r="D50" s="426"/>
      <c r="E50" s="183"/>
      <c r="F50" s="380" t="s">
        <v>47</v>
      </c>
      <c r="G50" s="183"/>
      <c r="H50" s="184">
        <v>5145518.8</v>
      </c>
      <c r="I50" s="183"/>
      <c r="J50" s="185"/>
      <c r="K50" s="195"/>
      <c r="L50" s="186"/>
      <c r="M50" s="176"/>
      <c r="N50" s="129"/>
      <c r="O50" s="183"/>
      <c r="P50" s="184"/>
      <c r="Q50" s="183"/>
      <c r="R50" s="216"/>
      <c r="S50" s="384"/>
      <c r="T50" s="384"/>
      <c r="U50" s="384"/>
    </row>
    <row r="51" spans="1:21" s="95" customFormat="1" ht="53.25" customHeight="1" x14ac:dyDescent="0.25">
      <c r="A51" s="183"/>
      <c r="B51" s="183"/>
      <c r="C51" s="250" t="s">
        <v>1351</v>
      </c>
      <c r="D51" s="427"/>
      <c r="E51" s="183"/>
      <c r="F51" s="380"/>
      <c r="G51" s="183"/>
      <c r="H51" s="184"/>
      <c r="I51" s="183"/>
      <c r="J51" s="185"/>
      <c r="K51" s="195"/>
      <c r="L51" s="186"/>
      <c r="M51" s="176"/>
      <c r="N51" s="129"/>
      <c r="O51" s="183"/>
      <c r="P51" s="184"/>
      <c r="Q51" s="183"/>
      <c r="R51" s="216"/>
      <c r="S51" s="384"/>
      <c r="T51" s="384"/>
      <c r="U51" s="384"/>
    </row>
    <row r="52" spans="1:21" s="95" customFormat="1" ht="53.25" customHeight="1" x14ac:dyDescent="0.25">
      <c r="A52" s="183">
        <v>26</v>
      </c>
      <c r="B52" s="183" t="s">
        <v>595</v>
      </c>
      <c r="C52" s="250" t="s">
        <v>360</v>
      </c>
      <c r="D52" s="250" t="s">
        <v>361</v>
      </c>
      <c r="E52" s="250" t="s">
        <v>359</v>
      </c>
      <c r="F52" s="380" t="s">
        <v>47</v>
      </c>
      <c r="G52" s="183"/>
      <c r="H52" s="184">
        <v>87224.320000000007</v>
      </c>
      <c r="I52" s="184">
        <v>87224.320000000007</v>
      </c>
      <c r="J52" s="184"/>
      <c r="K52" s="196">
        <v>1.1000000000000001</v>
      </c>
      <c r="L52" s="186"/>
      <c r="M52" s="176">
        <v>39650</v>
      </c>
      <c r="N52" s="129" t="s">
        <v>296</v>
      </c>
      <c r="O52" s="183"/>
      <c r="P52" s="184"/>
      <c r="Q52" s="183"/>
      <c r="R52" s="216"/>
      <c r="S52" s="384"/>
      <c r="T52" s="384">
        <v>1.1000000000000001</v>
      </c>
      <c r="U52" s="384"/>
    </row>
    <row r="53" spans="1:21" s="95" customFormat="1" ht="53.25" customHeight="1" x14ac:dyDescent="0.25">
      <c r="A53" s="183">
        <v>27</v>
      </c>
      <c r="B53" s="183" t="s">
        <v>596</v>
      </c>
      <c r="C53" s="250" t="s">
        <v>1225</v>
      </c>
      <c r="D53" s="425" t="s">
        <v>363</v>
      </c>
      <c r="E53" s="250" t="s">
        <v>362</v>
      </c>
      <c r="F53" s="380" t="s">
        <v>47</v>
      </c>
      <c r="G53" s="183"/>
      <c r="H53" s="185">
        <v>32824.400000000001</v>
      </c>
      <c r="I53" s="185">
        <v>32824.400000000001</v>
      </c>
      <c r="J53" s="185"/>
      <c r="K53" s="195"/>
      <c r="L53" s="186"/>
      <c r="M53" s="176">
        <v>39650</v>
      </c>
      <c r="N53" s="129" t="s">
        <v>296</v>
      </c>
      <c r="O53" s="183"/>
      <c r="P53" s="184"/>
      <c r="Q53" s="183"/>
      <c r="R53" s="216"/>
      <c r="S53" s="384"/>
      <c r="T53" s="384"/>
      <c r="U53" s="384"/>
    </row>
    <row r="54" spans="1:21" s="95" customFormat="1" ht="53.25" customHeight="1" x14ac:dyDescent="0.25">
      <c r="A54" s="183"/>
      <c r="B54" s="183"/>
      <c r="C54" s="250" t="s">
        <v>1250</v>
      </c>
      <c r="D54" s="426"/>
      <c r="E54" s="250"/>
      <c r="F54" s="380" t="s">
        <v>47</v>
      </c>
      <c r="G54" s="183"/>
      <c r="H54" s="185"/>
      <c r="I54" s="183"/>
      <c r="J54" s="185"/>
      <c r="K54" s="195">
        <v>1.635</v>
      </c>
      <c r="L54" s="186"/>
      <c r="M54" s="176"/>
      <c r="N54" s="129"/>
      <c r="O54" s="183"/>
      <c r="P54" s="184"/>
      <c r="Q54" s="183"/>
      <c r="R54" s="216"/>
      <c r="S54" s="384"/>
      <c r="T54" s="384">
        <v>0.79</v>
      </c>
      <c r="U54" s="384">
        <v>0.84499999999999997</v>
      </c>
    </row>
    <row r="55" spans="1:21" s="95" customFormat="1" ht="53.25" customHeight="1" x14ac:dyDescent="0.25">
      <c r="A55" s="183"/>
      <c r="B55" s="183" t="s">
        <v>1148</v>
      </c>
      <c r="C55" s="250" t="s">
        <v>1251</v>
      </c>
      <c r="D55" s="427"/>
      <c r="E55" s="250"/>
      <c r="F55" s="380" t="s">
        <v>47</v>
      </c>
      <c r="G55" s="183"/>
      <c r="H55" s="185"/>
      <c r="I55" s="183"/>
      <c r="J55" s="185"/>
      <c r="K55" s="195"/>
      <c r="L55" s="186"/>
      <c r="M55" s="176"/>
      <c r="N55" s="129"/>
      <c r="O55" s="183"/>
      <c r="P55" s="184"/>
      <c r="Q55" s="183"/>
      <c r="R55" s="216"/>
      <c r="S55" s="384"/>
      <c r="T55" s="384"/>
      <c r="U55" s="384"/>
    </row>
    <row r="56" spans="1:21" s="95" customFormat="1" ht="53.25" customHeight="1" x14ac:dyDescent="0.25">
      <c r="A56" s="183">
        <v>28</v>
      </c>
      <c r="B56" s="183" t="s">
        <v>597</v>
      </c>
      <c r="C56" s="250" t="s">
        <v>365</v>
      </c>
      <c r="D56" s="250" t="s">
        <v>366</v>
      </c>
      <c r="E56" s="250" t="s">
        <v>364</v>
      </c>
      <c r="F56" s="380" t="s">
        <v>47</v>
      </c>
      <c r="G56" s="183"/>
      <c r="H56" s="185">
        <v>11712.08</v>
      </c>
      <c r="I56" s="185">
        <v>11712.08</v>
      </c>
      <c r="J56" s="185"/>
      <c r="K56" s="195">
        <f>0.3+1.8</f>
        <v>2.1</v>
      </c>
      <c r="L56" s="188"/>
      <c r="M56" s="176">
        <v>39650</v>
      </c>
      <c r="N56" s="129" t="s">
        <v>296</v>
      </c>
      <c r="O56" s="183"/>
      <c r="P56" s="184"/>
      <c r="Q56" s="183"/>
      <c r="R56" s="216"/>
      <c r="S56" s="384">
        <v>1.8</v>
      </c>
      <c r="T56" s="384">
        <v>0.3</v>
      </c>
      <c r="U56" s="384"/>
    </row>
    <row r="57" spans="1:21" s="95" customFormat="1" ht="53.25" customHeight="1" x14ac:dyDescent="0.25">
      <c r="A57" s="183">
        <v>29</v>
      </c>
      <c r="B57" s="183" t="s">
        <v>598</v>
      </c>
      <c r="C57" s="250" t="s">
        <v>368</v>
      </c>
      <c r="D57" s="250" t="s">
        <v>369</v>
      </c>
      <c r="E57" s="250" t="s">
        <v>367</v>
      </c>
      <c r="F57" s="380" t="s">
        <v>47</v>
      </c>
      <c r="G57" s="183"/>
      <c r="H57" s="185">
        <v>51957.61</v>
      </c>
      <c r="I57" s="185">
        <v>51957.61</v>
      </c>
      <c r="J57" s="185"/>
      <c r="K57" s="195">
        <v>1.1000000000000001</v>
      </c>
      <c r="L57" s="188"/>
      <c r="M57" s="176">
        <v>39650</v>
      </c>
      <c r="N57" s="129" t="s">
        <v>296</v>
      </c>
      <c r="O57" s="183"/>
      <c r="P57" s="184"/>
      <c r="Q57" s="183"/>
      <c r="R57" s="216"/>
      <c r="S57" s="384">
        <v>0.3</v>
      </c>
      <c r="T57" s="384">
        <v>0.8</v>
      </c>
      <c r="U57" s="384"/>
    </row>
    <row r="58" spans="1:21" s="95" customFormat="1" ht="53.25" customHeight="1" x14ac:dyDescent="0.25">
      <c r="A58" s="183">
        <v>30</v>
      </c>
      <c r="B58" s="183" t="s">
        <v>599</v>
      </c>
      <c r="C58" s="250" t="s">
        <v>371</v>
      </c>
      <c r="D58" s="250" t="s">
        <v>372</v>
      </c>
      <c r="E58" s="250" t="s">
        <v>370</v>
      </c>
      <c r="F58" s="380" t="s">
        <v>47</v>
      </c>
      <c r="G58" s="183"/>
      <c r="H58" s="184">
        <v>1</v>
      </c>
      <c r="I58" s="184">
        <v>1</v>
      </c>
      <c r="J58" s="185"/>
      <c r="K58" s="195">
        <v>0.25</v>
      </c>
      <c r="L58" s="188"/>
      <c r="M58" s="176">
        <v>39650</v>
      </c>
      <c r="N58" s="129" t="s">
        <v>296</v>
      </c>
      <c r="O58" s="183"/>
      <c r="P58" s="184"/>
      <c r="Q58" s="183"/>
      <c r="R58" s="216"/>
      <c r="S58" s="384">
        <v>0.25</v>
      </c>
      <c r="T58" s="384"/>
      <c r="U58" s="384"/>
    </row>
    <row r="59" spans="1:21" s="95" customFormat="1" ht="53.25" customHeight="1" x14ac:dyDescent="0.25">
      <c r="A59" s="183">
        <v>31</v>
      </c>
      <c r="B59" s="183" t="s">
        <v>600</v>
      </c>
      <c r="C59" s="250" t="s">
        <v>342</v>
      </c>
      <c r="D59" s="250" t="s">
        <v>374</v>
      </c>
      <c r="E59" s="250" t="s">
        <v>373</v>
      </c>
      <c r="F59" s="380" t="s">
        <v>47</v>
      </c>
      <c r="G59" s="183"/>
      <c r="H59" s="184">
        <v>33184.239999999998</v>
      </c>
      <c r="I59" s="184">
        <v>33184.239999999998</v>
      </c>
      <c r="J59" s="185"/>
      <c r="K59" s="195">
        <v>0.85</v>
      </c>
      <c r="L59" s="186"/>
      <c r="M59" s="176">
        <v>39650</v>
      </c>
      <c r="N59" s="129" t="s">
        <v>296</v>
      </c>
      <c r="O59" s="183"/>
      <c r="P59" s="184"/>
      <c r="Q59" s="183"/>
      <c r="R59" s="216"/>
      <c r="S59" s="384"/>
      <c r="T59" s="384">
        <v>0.85</v>
      </c>
      <c r="U59" s="384"/>
    </row>
    <row r="60" spans="1:21" s="95" customFormat="1" ht="53.25" customHeight="1" x14ac:dyDescent="0.25">
      <c r="A60" s="183">
        <v>32</v>
      </c>
      <c r="B60" s="183" t="s">
        <v>601</v>
      </c>
      <c r="C60" s="250" t="s">
        <v>1225</v>
      </c>
      <c r="D60" s="422" t="s">
        <v>376</v>
      </c>
      <c r="E60" s="250" t="s">
        <v>375</v>
      </c>
      <c r="F60" s="380" t="s">
        <v>47</v>
      </c>
      <c r="G60" s="183"/>
      <c r="H60" s="184">
        <v>1233440.58</v>
      </c>
      <c r="I60" s="184">
        <v>1233440.58</v>
      </c>
      <c r="J60" s="185"/>
      <c r="K60" s="195"/>
      <c r="L60" s="186"/>
      <c r="M60" s="176">
        <v>39650</v>
      </c>
      <c r="N60" s="129" t="s">
        <v>296</v>
      </c>
      <c r="O60" s="183"/>
      <c r="P60" s="184"/>
      <c r="Q60" s="183"/>
      <c r="R60" s="216"/>
      <c r="S60" s="384"/>
      <c r="T60" s="384"/>
      <c r="U60" s="384"/>
    </row>
    <row r="61" spans="1:21" s="95" customFormat="1" ht="53.25" customHeight="1" x14ac:dyDescent="0.25">
      <c r="A61" s="183"/>
      <c r="B61" s="183"/>
      <c r="C61" s="250" t="s">
        <v>1261</v>
      </c>
      <c r="D61" s="423"/>
      <c r="E61" s="250"/>
      <c r="F61" s="380" t="s">
        <v>47</v>
      </c>
      <c r="G61" s="183"/>
      <c r="H61" s="184"/>
      <c r="I61" s="183"/>
      <c r="J61" s="185"/>
      <c r="K61" s="195">
        <v>2.1869999999999998</v>
      </c>
      <c r="L61" s="186"/>
      <c r="M61" s="176"/>
      <c r="N61" s="129"/>
      <c r="O61" s="183"/>
      <c r="P61" s="184"/>
      <c r="Q61" s="183"/>
      <c r="R61" s="216"/>
      <c r="S61" s="384"/>
      <c r="T61" s="384">
        <v>1.9430000000000001</v>
      </c>
      <c r="U61" s="384">
        <v>0.24399999999999999</v>
      </c>
    </row>
    <row r="62" spans="1:21" s="95" customFormat="1" ht="53.25" customHeight="1" x14ac:dyDescent="0.25">
      <c r="A62" s="183"/>
      <c r="B62" s="183" t="s">
        <v>1149</v>
      </c>
      <c r="C62" s="250" t="s">
        <v>1247</v>
      </c>
      <c r="D62" s="424"/>
      <c r="E62" s="250"/>
      <c r="F62" s="380" t="s">
        <v>47</v>
      </c>
      <c r="G62" s="183"/>
      <c r="H62" s="184"/>
      <c r="I62" s="183"/>
      <c r="J62" s="185"/>
      <c r="K62" s="195"/>
      <c r="L62" s="186"/>
      <c r="M62" s="176"/>
      <c r="N62" s="129"/>
      <c r="O62" s="183"/>
      <c r="P62" s="184"/>
      <c r="Q62" s="183"/>
      <c r="R62" s="216"/>
      <c r="S62" s="384"/>
      <c r="T62" s="384"/>
      <c r="U62" s="384"/>
    </row>
    <row r="63" spans="1:21" s="95" customFormat="1" ht="53.25" customHeight="1" x14ac:dyDescent="0.25">
      <c r="A63" s="183">
        <v>33</v>
      </c>
      <c r="B63" s="183" t="s">
        <v>602</v>
      </c>
      <c r="C63" s="250" t="s">
        <v>1225</v>
      </c>
      <c r="D63" s="422" t="s">
        <v>378</v>
      </c>
      <c r="E63" s="250" t="s">
        <v>377</v>
      </c>
      <c r="F63" s="380" t="s">
        <v>47</v>
      </c>
      <c r="G63" s="183"/>
      <c r="H63" s="184">
        <v>50123.32</v>
      </c>
      <c r="I63" s="184">
        <v>50123.32</v>
      </c>
      <c r="J63" s="185"/>
      <c r="K63" s="195"/>
      <c r="L63" s="186"/>
      <c r="M63" s="176">
        <v>39650</v>
      </c>
      <c r="N63" s="129" t="s">
        <v>296</v>
      </c>
      <c r="O63" s="183"/>
      <c r="P63" s="184"/>
      <c r="Q63" s="183"/>
      <c r="R63" s="216"/>
      <c r="S63" s="384"/>
      <c r="T63" s="384"/>
      <c r="U63" s="384"/>
    </row>
    <row r="64" spans="1:21" s="95" customFormat="1" ht="53.25" customHeight="1" x14ac:dyDescent="0.25">
      <c r="A64" s="183"/>
      <c r="B64" s="183"/>
      <c r="C64" s="250" t="s">
        <v>1280</v>
      </c>
      <c r="D64" s="423"/>
      <c r="E64" s="250"/>
      <c r="F64" s="380" t="s">
        <v>47</v>
      </c>
      <c r="G64" s="183"/>
      <c r="H64" s="184"/>
      <c r="I64" s="183"/>
      <c r="J64" s="185"/>
      <c r="K64" s="195">
        <v>0.67</v>
      </c>
      <c r="L64" s="186"/>
      <c r="M64" s="176"/>
      <c r="N64" s="129"/>
      <c r="O64" s="183"/>
      <c r="P64" s="184"/>
      <c r="Q64" s="183"/>
      <c r="R64" s="216"/>
      <c r="S64" s="384"/>
      <c r="T64" s="384">
        <v>0.64900000000000002</v>
      </c>
      <c r="U64" s="384">
        <v>2.1000000000000001E-2</v>
      </c>
    </row>
    <row r="65" spans="1:21" s="95" customFormat="1" ht="53.25" customHeight="1" x14ac:dyDescent="0.25">
      <c r="A65" s="183"/>
      <c r="B65" s="183"/>
      <c r="C65" s="250" t="s">
        <v>1281</v>
      </c>
      <c r="D65" s="424"/>
      <c r="E65" s="250"/>
      <c r="F65" s="380" t="s">
        <v>47</v>
      </c>
      <c r="G65" s="183"/>
      <c r="H65" s="184"/>
      <c r="I65" s="183"/>
      <c r="J65" s="185"/>
      <c r="K65" s="195"/>
      <c r="L65" s="186"/>
      <c r="M65" s="176"/>
      <c r="N65" s="129"/>
      <c r="O65" s="183"/>
      <c r="P65" s="184"/>
      <c r="Q65" s="183"/>
      <c r="R65" s="216"/>
      <c r="S65" s="384"/>
      <c r="T65" s="384"/>
      <c r="U65" s="384"/>
    </row>
    <row r="66" spans="1:21" s="95" customFormat="1" ht="53.25" customHeight="1" x14ac:dyDescent="0.25">
      <c r="A66" s="183">
        <v>34</v>
      </c>
      <c r="B66" s="183" t="s">
        <v>603</v>
      </c>
      <c r="C66" s="250" t="s">
        <v>1225</v>
      </c>
      <c r="D66" s="425" t="s">
        <v>380</v>
      </c>
      <c r="E66" s="250" t="s">
        <v>379</v>
      </c>
      <c r="F66" s="380" t="s">
        <v>47</v>
      </c>
      <c r="G66" s="183"/>
      <c r="H66" s="185">
        <v>232355.91</v>
      </c>
      <c r="I66" s="185">
        <v>232355.91</v>
      </c>
      <c r="J66" s="185"/>
      <c r="K66" s="195"/>
      <c r="L66" s="186"/>
      <c r="M66" s="176">
        <v>39650</v>
      </c>
      <c r="N66" s="129" t="s">
        <v>296</v>
      </c>
      <c r="O66" s="183"/>
      <c r="P66" s="184"/>
      <c r="Q66" s="183"/>
      <c r="R66" s="216"/>
      <c r="S66" s="384"/>
      <c r="T66" s="384"/>
      <c r="U66" s="384"/>
    </row>
    <row r="67" spans="1:21" s="95" customFormat="1" ht="53.25" customHeight="1" x14ac:dyDescent="0.25">
      <c r="A67" s="183"/>
      <c r="B67" s="183"/>
      <c r="C67" s="250" t="s">
        <v>1260</v>
      </c>
      <c r="D67" s="426"/>
      <c r="E67" s="250"/>
      <c r="F67" s="380" t="s">
        <v>47</v>
      </c>
      <c r="G67" s="183"/>
      <c r="H67" s="185"/>
      <c r="I67" s="183"/>
      <c r="J67" s="185"/>
      <c r="K67" s="195">
        <v>1.6020000000000001</v>
      </c>
      <c r="L67" s="186"/>
      <c r="M67" s="176"/>
      <c r="N67" s="129"/>
      <c r="O67" s="183"/>
      <c r="P67" s="184"/>
      <c r="Q67" s="183"/>
      <c r="R67" s="216"/>
      <c r="S67" s="384"/>
      <c r="T67" s="384"/>
      <c r="U67" s="384">
        <v>1.6020000000000001</v>
      </c>
    </row>
    <row r="68" spans="1:21" s="95" customFormat="1" ht="53.25" customHeight="1" x14ac:dyDescent="0.25">
      <c r="A68" s="183"/>
      <c r="B68" s="183" t="s">
        <v>1152</v>
      </c>
      <c r="C68" s="250" t="s">
        <v>1788</v>
      </c>
      <c r="D68" s="427"/>
      <c r="E68" s="250"/>
      <c r="F68" s="380" t="s">
        <v>47</v>
      </c>
      <c r="G68" s="183"/>
      <c r="H68" s="185"/>
      <c r="I68" s="183"/>
      <c r="J68" s="185"/>
      <c r="K68" s="195"/>
      <c r="L68" s="186"/>
      <c r="M68" s="176"/>
      <c r="N68" s="129"/>
      <c r="O68" s="183"/>
      <c r="P68" s="184"/>
      <c r="Q68" s="183"/>
      <c r="R68" s="216"/>
      <c r="S68" s="384"/>
      <c r="T68" s="384"/>
      <c r="U68" s="384"/>
    </row>
    <row r="69" spans="1:21" s="95" customFormat="1" ht="53.25" customHeight="1" x14ac:dyDescent="0.25">
      <c r="A69" s="183">
        <v>35</v>
      </c>
      <c r="B69" s="183" t="s">
        <v>604</v>
      </c>
      <c r="C69" s="250" t="s">
        <v>382</v>
      </c>
      <c r="D69" s="250" t="s">
        <v>383</v>
      </c>
      <c r="E69" s="250" t="s">
        <v>381</v>
      </c>
      <c r="F69" s="380" t="s">
        <v>47</v>
      </c>
      <c r="G69" s="183"/>
      <c r="H69" s="184">
        <v>1</v>
      </c>
      <c r="I69" s="184">
        <v>1</v>
      </c>
      <c r="J69" s="185"/>
      <c r="K69" s="195">
        <v>0.65</v>
      </c>
      <c r="L69" s="188"/>
      <c r="M69" s="176">
        <v>39650</v>
      </c>
      <c r="N69" s="129" t="s">
        <v>296</v>
      </c>
      <c r="O69" s="183"/>
      <c r="P69" s="184"/>
      <c r="Q69" s="183"/>
      <c r="R69" s="216"/>
      <c r="S69" s="384">
        <v>0.65</v>
      </c>
      <c r="T69" s="384"/>
      <c r="U69" s="384"/>
    </row>
    <row r="70" spans="1:21" s="95" customFormat="1" ht="53.25" customHeight="1" x14ac:dyDescent="0.25">
      <c r="A70" s="183">
        <v>36</v>
      </c>
      <c r="B70" s="183" t="s">
        <v>605</v>
      </c>
      <c r="C70" s="250" t="s">
        <v>385</v>
      </c>
      <c r="D70" s="250" t="s">
        <v>386</v>
      </c>
      <c r="E70" s="250" t="s">
        <v>384</v>
      </c>
      <c r="F70" s="380" t="s">
        <v>47</v>
      </c>
      <c r="G70" s="183"/>
      <c r="H70" s="185">
        <v>1</v>
      </c>
      <c r="I70" s="185">
        <v>1</v>
      </c>
      <c r="J70" s="185"/>
      <c r="K70" s="195">
        <v>0.75</v>
      </c>
      <c r="L70" s="186"/>
      <c r="M70" s="176">
        <v>39650</v>
      </c>
      <c r="N70" s="129" t="s">
        <v>296</v>
      </c>
      <c r="O70" s="183"/>
      <c r="P70" s="184"/>
      <c r="Q70" s="183"/>
      <c r="R70" s="216"/>
      <c r="S70" s="384">
        <v>0.75</v>
      </c>
      <c r="T70" s="384"/>
      <c r="U70" s="384"/>
    </row>
    <row r="71" spans="1:21" s="95" customFormat="1" ht="53.25" customHeight="1" x14ac:dyDescent="0.25">
      <c r="A71" s="183">
        <v>37</v>
      </c>
      <c r="B71" s="183" t="s">
        <v>606</v>
      </c>
      <c r="C71" s="250" t="s">
        <v>388</v>
      </c>
      <c r="D71" s="250" t="s">
        <v>389</v>
      </c>
      <c r="E71" s="250" t="s">
        <v>387</v>
      </c>
      <c r="F71" s="380" t="s">
        <v>47</v>
      </c>
      <c r="G71" s="183"/>
      <c r="H71" s="184">
        <v>48710.26</v>
      </c>
      <c r="I71" s="184">
        <v>48710.26</v>
      </c>
      <c r="J71" s="185"/>
      <c r="K71" s="195">
        <v>0.75</v>
      </c>
      <c r="L71" s="188"/>
      <c r="M71" s="176">
        <v>39650</v>
      </c>
      <c r="N71" s="129" t="s">
        <v>296</v>
      </c>
      <c r="O71" s="183"/>
      <c r="P71" s="184"/>
      <c r="Q71" s="183"/>
      <c r="R71" s="216"/>
      <c r="S71" s="384"/>
      <c r="T71" s="384">
        <v>0.75</v>
      </c>
      <c r="U71" s="384"/>
    </row>
    <row r="72" spans="1:21" s="95" customFormat="1" ht="72.75" customHeight="1" x14ac:dyDescent="0.25">
      <c r="A72" s="183">
        <v>38</v>
      </c>
      <c r="B72" s="183" t="s">
        <v>607</v>
      </c>
      <c r="C72" s="250" t="s">
        <v>1279</v>
      </c>
      <c r="D72" s="250" t="s">
        <v>391</v>
      </c>
      <c r="E72" s="250" t="s">
        <v>390</v>
      </c>
      <c r="F72" s="380" t="s">
        <v>47</v>
      </c>
      <c r="G72" s="183"/>
      <c r="H72" s="184">
        <v>3184.37</v>
      </c>
      <c r="I72" s="184">
        <v>3184.37</v>
      </c>
      <c r="J72" s="185"/>
      <c r="K72" s="195">
        <v>0.51400000000000001</v>
      </c>
      <c r="L72" s="186"/>
      <c r="M72" s="176">
        <v>39650</v>
      </c>
      <c r="N72" s="129" t="s">
        <v>296</v>
      </c>
      <c r="O72" s="183"/>
      <c r="P72" s="184"/>
      <c r="Q72" s="183"/>
      <c r="R72" s="216"/>
      <c r="S72" s="384"/>
      <c r="T72" s="384">
        <v>0.28599999999999998</v>
      </c>
      <c r="U72" s="384">
        <v>0.22800000000000001</v>
      </c>
    </row>
    <row r="73" spans="1:21" s="95" customFormat="1" ht="53.25" customHeight="1" x14ac:dyDescent="0.25">
      <c r="A73" s="183">
        <v>39</v>
      </c>
      <c r="B73" s="183" t="s">
        <v>608</v>
      </c>
      <c r="C73" s="250" t="s">
        <v>393</v>
      </c>
      <c r="D73" s="250" t="s">
        <v>394</v>
      </c>
      <c r="E73" s="250" t="s">
        <v>392</v>
      </c>
      <c r="F73" s="380" t="s">
        <v>47</v>
      </c>
      <c r="G73" s="183"/>
      <c r="H73" s="184">
        <v>10931.28</v>
      </c>
      <c r="I73" s="184">
        <v>10931.28</v>
      </c>
      <c r="J73" s="185"/>
      <c r="K73" s="195">
        <v>0.28000000000000003</v>
      </c>
      <c r="L73" s="186"/>
      <c r="M73" s="176">
        <v>39650</v>
      </c>
      <c r="N73" s="129" t="s">
        <v>296</v>
      </c>
      <c r="O73" s="183"/>
      <c r="P73" s="184"/>
      <c r="Q73" s="183"/>
      <c r="R73" s="216"/>
      <c r="S73" s="384"/>
      <c r="T73" s="384">
        <v>0.28000000000000003</v>
      </c>
      <c r="U73" s="384"/>
    </row>
    <row r="74" spans="1:21" s="95" customFormat="1" ht="53.25" customHeight="1" x14ac:dyDescent="0.25">
      <c r="A74" s="183">
        <v>40</v>
      </c>
      <c r="B74" s="183" t="s">
        <v>609</v>
      </c>
      <c r="C74" s="250" t="s">
        <v>1225</v>
      </c>
      <c r="D74" s="421" t="s">
        <v>396</v>
      </c>
      <c r="E74" s="250" t="s">
        <v>395</v>
      </c>
      <c r="F74" s="380" t="s">
        <v>47</v>
      </c>
      <c r="G74" s="183"/>
      <c r="H74" s="184">
        <v>1</v>
      </c>
      <c r="I74" s="184">
        <v>1</v>
      </c>
      <c r="J74" s="185"/>
      <c r="K74" s="195"/>
      <c r="L74" s="186"/>
      <c r="M74" s="176">
        <v>39650</v>
      </c>
      <c r="N74" s="386" t="s">
        <v>296</v>
      </c>
      <c r="O74" s="183"/>
      <c r="P74" s="184"/>
      <c r="Q74" s="183"/>
      <c r="R74" s="216"/>
      <c r="S74" s="384"/>
      <c r="T74" s="384"/>
      <c r="U74" s="384"/>
    </row>
    <row r="75" spans="1:21" s="95" customFormat="1" ht="53.25" customHeight="1" x14ac:dyDescent="0.25">
      <c r="A75" s="183"/>
      <c r="B75" s="183"/>
      <c r="C75" s="250" t="s">
        <v>1277</v>
      </c>
      <c r="D75" s="421"/>
      <c r="E75" s="250"/>
      <c r="F75" s="380" t="s">
        <v>47</v>
      </c>
      <c r="G75" s="183"/>
      <c r="H75" s="184"/>
      <c r="I75" s="183"/>
      <c r="J75" s="185"/>
      <c r="K75" s="195">
        <v>1.4039999999999999</v>
      </c>
      <c r="L75" s="186"/>
      <c r="M75" s="176"/>
      <c r="N75" s="386"/>
      <c r="O75" s="183"/>
      <c r="P75" s="184"/>
      <c r="Q75" s="183"/>
      <c r="R75" s="216"/>
      <c r="S75" s="384"/>
      <c r="T75" s="384">
        <v>1.4039999999999999</v>
      </c>
      <c r="U75" s="384"/>
    </row>
    <row r="76" spans="1:21" s="95" customFormat="1" ht="53.25" customHeight="1" x14ac:dyDescent="0.25">
      <c r="A76" s="183"/>
      <c r="B76" s="183"/>
      <c r="C76" s="250" t="s">
        <v>1278</v>
      </c>
      <c r="D76" s="421"/>
      <c r="E76" s="250"/>
      <c r="F76" s="380" t="s">
        <v>47</v>
      </c>
      <c r="G76" s="183"/>
      <c r="H76" s="184"/>
      <c r="I76" s="183"/>
      <c r="J76" s="185"/>
      <c r="K76" s="195"/>
      <c r="L76" s="186"/>
      <c r="M76" s="176"/>
      <c r="N76" s="386"/>
      <c r="O76" s="183"/>
      <c r="P76" s="184"/>
      <c r="Q76" s="183"/>
      <c r="R76" s="216"/>
      <c r="S76" s="384"/>
      <c r="T76" s="384"/>
      <c r="U76" s="384"/>
    </row>
    <row r="77" spans="1:21" s="95" customFormat="1" ht="53.25" customHeight="1" x14ac:dyDescent="0.25">
      <c r="A77" s="183">
        <v>41</v>
      </c>
      <c r="B77" s="183" t="s">
        <v>610</v>
      </c>
      <c r="C77" s="250" t="s">
        <v>398</v>
      </c>
      <c r="D77" s="252" t="s">
        <v>399</v>
      </c>
      <c r="E77" s="250" t="s">
        <v>397</v>
      </c>
      <c r="F77" s="380" t="s">
        <v>47</v>
      </c>
      <c r="G77" s="183"/>
      <c r="H77" s="185">
        <v>1</v>
      </c>
      <c r="I77" s="185">
        <v>1</v>
      </c>
      <c r="J77" s="185"/>
      <c r="K77" s="195">
        <v>1.2</v>
      </c>
      <c r="L77" s="186"/>
      <c r="M77" s="176">
        <v>39650</v>
      </c>
      <c r="N77" s="129" t="s">
        <v>296</v>
      </c>
      <c r="O77" s="183"/>
      <c r="P77" s="184"/>
      <c r="Q77" s="183"/>
      <c r="R77" s="216"/>
      <c r="S77" s="384">
        <v>1.2</v>
      </c>
      <c r="T77" s="384"/>
      <c r="U77" s="384"/>
    </row>
    <row r="78" spans="1:21" s="95" customFormat="1" ht="53.25" customHeight="1" x14ac:dyDescent="0.25">
      <c r="A78" s="183">
        <v>42</v>
      </c>
      <c r="B78" s="183" t="s">
        <v>611</v>
      </c>
      <c r="C78" s="250" t="s">
        <v>1225</v>
      </c>
      <c r="D78" s="422" t="s">
        <v>401</v>
      </c>
      <c r="E78" s="250" t="s">
        <v>400</v>
      </c>
      <c r="F78" s="380" t="s">
        <v>47</v>
      </c>
      <c r="G78" s="183"/>
      <c r="H78" s="185">
        <f>102808.06+H80</f>
        <v>162558.06</v>
      </c>
      <c r="I78" s="184">
        <f>H78</f>
        <v>162558.06</v>
      </c>
      <c r="J78" s="185"/>
      <c r="K78" s="195"/>
      <c r="L78" s="188"/>
      <c r="M78" s="176">
        <v>39650</v>
      </c>
      <c r="N78" s="129" t="s">
        <v>296</v>
      </c>
      <c r="O78" s="183"/>
      <c r="P78" s="184"/>
      <c r="Q78" s="183"/>
      <c r="R78" s="216"/>
      <c r="S78" s="384"/>
      <c r="T78" s="384"/>
      <c r="U78" s="384"/>
    </row>
    <row r="79" spans="1:21" s="95" customFormat="1" ht="53.25" customHeight="1" x14ac:dyDescent="0.25">
      <c r="A79" s="183"/>
      <c r="B79" s="183"/>
      <c r="C79" s="250" t="s">
        <v>1254</v>
      </c>
      <c r="D79" s="423"/>
      <c r="E79" s="250"/>
      <c r="F79" s="380" t="s">
        <v>47</v>
      </c>
      <c r="G79" s="183"/>
      <c r="H79" s="185"/>
      <c r="I79" s="183"/>
      <c r="J79" s="185"/>
      <c r="K79" s="195">
        <v>0.79400000000000004</v>
      </c>
      <c r="L79" s="188"/>
      <c r="M79" s="176"/>
      <c r="N79" s="129"/>
      <c r="O79" s="183"/>
      <c r="P79" s="184"/>
      <c r="Q79" s="183"/>
      <c r="R79" s="216"/>
      <c r="S79" s="384"/>
      <c r="T79" s="384">
        <v>0.79400000000000004</v>
      </c>
      <c r="U79" s="384"/>
    </row>
    <row r="80" spans="1:21" s="95" customFormat="1" ht="53.25" customHeight="1" x14ac:dyDescent="0.25">
      <c r="A80" s="183"/>
      <c r="B80" s="183"/>
      <c r="C80" s="250" t="s">
        <v>1255</v>
      </c>
      <c r="D80" s="424"/>
      <c r="E80" s="250"/>
      <c r="F80" s="380" t="s">
        <v>47</v>
      </c>
      <c r="G80" s="183"/>
      <c r="H80" s="185">
        <v>59750</v>
      </c>
      <c r="I80" s="183"/>
      <c r="J80" s="185"/>
      <c r="K80" s="195"/>
      <c r="L80" s="188"/>
      <c r="M80" s="176"/>
      <c r="N80" s="129"/>
      <c r="O80" s="183"/>
      <c r="P80" s="184"/>
      <c r="Q80" s="183"/>
      <c r="R80" s="216"/>
      <c r="S80" s="384"/>
      <c r="T80" s="384"/>
      <c r="U80" s="384"/>
    </row>
    <row r="81" spans="1:21" s="95" customFormat="1" ht="53.25" customHeight="1" x14ac:dyDescent="0.25">
      <c r="A81" s="183">
        <v>43</v>
      </c>
      <c r="B81" s="183" t="s">
        <v>612</v>
      </c>
      <c r="C81" s="250" t="s">
        <v>298</v>
      </c>
      <c r="D81" s="250" t="s">
        <v>403</v>
      </c>
      <c r="E81" s="250" t="s">
        <v>402</v>
      </c>
      <c r="F81" s="380" t="s">
        <v>47</v>
      </c>
      <c r="G81" s="183"/>
      <c r="H81" s="184">
        <v>23424.17</v>
      </c>
      <c r="I81" s="184">
        <v>23424.17</v>
      </c>
      <c r="J81" s="185"/>
      <c r="K81" s="195">
        <v>0.6</v>
      </c>
      <c r="L81" s="188"/>
      <c r="M81" s="176">
        <v>39650</v>
      </c>
      <c r="N81" s="129" t="s">
        <v>296</v>
      </c>
      <c r="O81" s="183"/>
      <c r="P81" s="184"/>
      <c r="Q81" s="183"/>
      <c r="R81" s="216"/>
      <c r="S81" s="384"/>
      <c r="T81" s="384">
        <v>0.6</v>
      </c>
      <c r="U81" s="384"/>
    </row>
    <row r="82" spans="1:21" s="95" customFormat="1" ht="53.25" customHeight="1" x14ac:dyDescent="0.25">
      <c r="A82" s="183">
        <v>44</v>
      </c>
      <c r="B82" s="183" t="s">
        <v>613</v>
      </c>
      <c r="C82" s="250" t="s">
        <v>1225</v>
      </c>
      <c r="D82" s="422" t="s">
        <v>405</v>
      </c>
      <c r="E82" s="250" t="s">
        <v>404</v>
      </c>
      <c r="F82" s="380" t="s">
        <v>47</v>
      </c>
      <c r="G82" s="183"/>
      <c r="H82" s="185">
        <v>1</v>
      </c>
      <c r="I82" s="185">
        <v>1</v>
      </c>
      <c r="J82" s="185"/>
      <c r="K82" s="195"/>
      <c r="L82" s="186"/>
      <c r="M82" s="176">
        <v>39650</v>
      </c>
      <c r="N82" s="129" t="s">
        <v>296</v>
      </c>
      <c r="O82" s="183"/>
      <c r="P82" s="184"/>
      <c r="Q82" s="183"/>
      <c r="R82" s="216"/>
      <c r="S82" s="384"/>
      <c r="T82" s="384"/>
      <c r="U82" s="384"/>
    </row>
    <row r="83" spans="1:21" s="95" customFormat="1" ht="53.25" customHeight="1" x14ac:dyDescent="0.25">
      <c r="A83" s="183"/>
      <c r="B83" s="183"/>
      <c r="C83" s="250" t="s">
        <v>1243</v>
      </c>
      <c r="D83" s="423"/>
      <c r="E83" s="250"/>
      <c r="F83" s="380" t="s">
        <v>47</v>
      </c>
      <c r="G83" s="183"/>
      <c r="H83" s="185"/>
      <c r="I83" s="183"/>
      <c r="J83" s="185"/>
      <c r="K83" s="195">
        <v>0.80300000000000005</v>
      </c>
      <c r="L83" s="186"/>
      <c r="M83" s="176"/>
      <c r="N83" s="129"/>
      <c r="O83" s="183"/>
      <c r="P83" s="184"/>
      <c r="Q83" s="183"/>
      <c r="R83" s="216"/>
      <c r="S83" s="384"/>
      <c r="T83" s="384">
        <v>0.65100000000000002</v>
      </c>
      <c r="U83" s="384">
        <v>0.152</v>
      </c>
    </row>
    <row r="84" spans="1:21" s="95" customFormat="1" ht="53.25" customHeight="1" x14ac:dyDescent="0.25">
      <c r="A84" s="183"/>
      <c r="B84" s="183"/>
      <c r="C84" s="250" t="s">
        <v>1244</v>
      </c>
      <c r="D84" s="424"/>
      <c r="E84" s="250"/>
      <c r="F84" s="380" t="s">
        <v>47</v>
      </c>
      <c r="G84" s="183"/>
      <c r="H84" s="185"/>
      <c r="I84" s="183"/>
      <c r="J84" s="185"/>
      <c r="K84" s="195"/>
      <c r="L84" s="186"/>
      <c r="M84" s="176"/>
      <c r="N84" s="129"/>
      <c r="O84" s="183"/>
      <c r="P84" s="184"/>
      <c r="Q84" s="183"/>
      <c r="R84" s="216"/>
      <c r="S84" s="384"/>
      <c r="T84" s="384"/>
      <c r="U84" s="384"/>
    </row>
    <row r="85" spans="1:21" s="95" customFormat="1" ht="53.25" customHeight="1" x14ac:dyDescent="0.25">
      <c r="A85" s="183">
        <v>45</v>
      </c>
      <c r="B85" s="183" t="s">
        <v>614</v>
      </c>
      <c r="C85" s="250" t="s">
        <v>1225</v>
      </c>
      <c r="D85" s="421" t="s">
        <v>407</v>
      </c>
      <c r="E85" s="250" t="s">
        <v>406</v>
      </c>
      <c r="F85" s="380" t="s">
        <v>47</v>
      </c>
      <c r="G85" s="183"/>
      <c r="H85" s="185">
        <v>11712.08</v>
      </c>
      <c r="I85" s="185">
        <v>11712.08</v>
      </c>
      <c r="J85" s="185"/>
      <c r="K85" s="195"/>
      <c r="L85" s="188"/>
      <c r="M85" s="176">
        <v>39650</v>
      </c>
      <c r="N85" s="129" t="s">
        <v>296</v>
      </c>
      <c r="O85" s="183"/>
      <c r="P85" s="184"/>
      <c r="Q85" s="183"/>
      <c r="R85" s="216"/>
      <c r="S85" s="384"/>
      <c r="T85" s="384"/>
      <c r="U85" s="384"/>
    </row>
    <row r="86" spans="1:21" s="95" customFormat="1" ht="53.25" customHeight="1" x14ac:dyDescent="0.25">
      <c r="A86" s="183"/>
      <c r="B86" s="183"/>
      <c r="C86" s="250" t="s">
        <v>1242</v>
      </c>
      <c r="D86" s="421"/>
      <c r="E86" s="250"/>
      <c r="F86" s="380" t="s">
        <v>47</v>
      </c>
      <c r="G86" s="183"/>
      <c r="H86" s="185"/>
      <c r="I86" s="183"/>
      <c r="J86" s="185"/>
      <c r="K86" s="195">
        <v>1.3580000000000001</v>
      </c>
      <c r="L86" s="188"/>
      <c r="M86" s="176"/>
      <c r="N86" s="129"/>
      <c r="O86" s="183"/>
      <c r="P86" s="184"/>
      <c r="Q86" s="183"/>
      <c r="R86" s="216"/>
      <c r="S86" s="384"/>
      <c r="T86" s="384">
        <v>1.3580000000000001</v>
      </c>
      <c r="U86" s="384"/>
    </row>
    <row r="87" spans="1:21" s="95" customFormat="1" ht="53.25" customHeight="1" x14ac:dyDescent="0.25">
      <c r="A87" s="183"/>
      <c r="B87" s="183" t="s">
        <v>1161</v>
      </c>
      <c r="C87" s="250" t="s">
        <v>1241</v>
      </c>
      <c r="D87" s="421"/>
      <c r="E87" s="250"/>
      <c r="F87" s="380" t="s">
        <v>47</v>
      </c>
      <c r="G87" s="183"/>
      <c r="H87" s="185"/>
      <c r="I87" s="183"/>
      <c r="J87" s="185"/>
      <c r="K87" s="195"/>
      <c r="L87" s="188"/>
      <c r="M87" s="176"/>
      <c r="N87" s="129"/>
      <c r="O87" s="183"/>
      <c r="P87" s="184"/>
      <c r="Q87" s="183"/>
      <c r="R87" s="216"/>
      <c r="S87" s="384"/>
      <c r="T87" s="384"/>
      <c r="U87" s="384"/>
    </row>
    <row r="88" spans="1:21" s="95" customFormat="1" ht="53.25" customHeight="1" x14ac:dyDescent="0.25">
      <c r="A88" s="183">
        <v>46</v>
      </c>
      <c r="B88" s="183" t="s">
        <v>615</v>
      </c>
      <c r="C88" s="250" t="s">
        <v>1225</v>
      </c>
      <c r="D88" s="430" t="s">
        <v>409</v>
      </c>
      <c r="E88" s="250" t="s">
        <v>408</v>
      </c>
      <c r="F88" s="380" t="s">
        <v>47</v>
      </c>
      <c r="G88" s="183"/>
      <c r="H88" s="185">
        <v>2271326.87</v>
      </c>
      <c r="I88" s="185">
        <v>2271326.87</v>
      </c>
      <c r="J88" s="185"/>
      <c r="K88" s="195"/>
      <c r="L88" s="188"/>
      <c r="M88" s="176">
        <v>39650</v>
      </c>
      <c r="N88" s="129" t="s">
        <v>296</v>
      </c>
      <c r="O88" s="183"/>
      <c r="P88" s="184"/>
      <c r="Q88" s="183"/>
      <c r="R88" s="216"/>
      <c r="S88" s="384"/>
      <c r="T88" s="384"/>
      <c r="U88" s="384"/>
    </row>
    <row r="89" spans="1:21" s="95" customFormat="1" ht="53.25" customHeight="1" x14ac:dyDescent="0.25">
      <c r="A89" s="183"/>
      <c r="B89" s="183"/>
      <c r="C89" s="250" t="s">
        <v>1240</v>
      </c>
      <c r="D89" s="430"/>
      <c r="E89" s="250"/>
      <c r="F89" s="380" t="s">
        <v>47</v>
      </c>
      <c r="G89" s="183"/>
      <c r="H89" s="185"/>
      <c r="I89" s="183"/>
      <c r="J89" s="185"/>
      <c r="K89" s="195">
        <v>3.7050000000000001</v>
      </c>
      <c r="L89" s="188"/>
      <c r="M89" s="176"/>
      <c r="N89" s="129"/>
      <c r="O89" s="183"/>
      <c r="P89" s="184"/>
      <c r="Q89" s="183"/>
      <c r="R89" s="216"/>
      <c r="S89" s="384"/>
      <c r="T89" s="384">
        <v>3.6749999999999998</v>
      </c>
      <c r="U89" s="384">
        <v>0.03</v>
      </c>
    </row>
    <row r="90" spans="1:21" s="95" customFormat="1" ht="53.25" customHeight="1" x14ac:dyDescent="0.25">
      <c r="A90" s="183"/>
      <c r="B90" s="183"/>
      <c r="C90" s="250" t="s">
        <v>1234</v>
      </c>
      <c r="D90" s="430"/>
      <c r="E90" s="250"/>
      <c r="F90" s="380" t="s">
        <v>47</v>
      </c>
      <c r="G90" s="183"/>
      <c r="H90" s="185"/>
      <c r="I90" s="183"/>
      <c r="J90" s="185"/>
      <c r="K90" s="195"/>
      <c r="L90" s="188"/>
      <c r="M90" s="176"/>
      <c r="N90" s="129"/>
      <c r="O90" s="183"/>
      <c r="P90" s="184"/>
      <c r="Q90" s="183"/>
      <c r="R90" s="216"/>
      <c r="S90" s="384"/>
      <c r="T90" s="384"/>
      <c r="U90" s="384"/>
    </row>
    <row r="91" spans="1:21" s="95" customFormat="1" ht="53.25" customHeight="1" x14ac:dyDescent="0.25">
      <c r="A91" s="183">
        <v>47</v>
      </c>
      <c r="B91" s="183" t="s">
        <v>616</v>
      </c>
      <c r="C91" s="250" t="s">
        <v>382</v>
      </c>
      <c r="D91" s="250" t="s">
        <v>411</v>
      </c>
      <c r="E91" s="250" t="s">
        <v>410</v>
      </c>
      <c r="F91" s="380" t="s">
        <v>47</v>
      </c>
      <c r="G91" s="183"/>
      <c r="H91" s="185">
        <v>1</v>
      </c>
      <c r="I91" s="185">
        <v>1</v>
      </c>
      <c r="J91" s="185"/>
      <c r="K91" s="195">
        <v>0.65</v>
      </c>
      <c r="L91" s="188"/>
      <c r="M91" s="176">
        <v>39650</v>
      </c>
      <c r="N91" s="129" t="s">
        <v>296</v>
      </c>
      <c r="O91" s="183"/>
      <c r="P91" s="184"/>
      <c r="Q91" s="183"/>
      <c r="R91" s="216"/>
      <c r="S91" s="384">
        <v>0.65</v>
      </c>
      <c r="T91" s="384"/>
      <c r="U91" s="384"/>
    </row>
    <row r="92" spans="1:21" s="95" customFormat="1" ht="53.25" customHeight="1" x14ac:dyDescent="0.25">
      <c r="A92" s="183">
        <v>48</v>
      </c>
      <c r="B92" s="183" t="s">
        <v>617</v>
      </c>
      <c r="C92" s="250" t="s">
        <v>1225</v>
      </c>
      <c r="D92" s="421" t="s">
        <v>413</v>
      </c>
      <c r="E92" s="250" t="s">
        <v>412</v>
      </c>
      <c r="F92" s="380" t="s">
        <v>47</v>
      </c>
      <c r="G92" s="183"/>
      <c r="H92" s="185">
        <v>1</v>
      </c>
      <c r="I92" s="185">
        <v>1</v>
      </c>
      <c r="J92" s="185"/>
      <c r="K92" s="195"/>
      <c r="L92" s="188"/>
      <c r="M92" s="176">
        <v>39650</v>
      </c>
      <c r="N92" s="129" t="s">
        <v>296</v>
      </c>
      <c r="O92" s="183"/>
      <c r="P92" s="184"/>
      <c r="Q92" s="183"/>
      <c r="R92" s="216"/>
      <c r="S92" s="384"/>
      <c r="T92" s="384"/>
      <c r="U92" s="384"/>
    </row>
    <row r="93" spans="1:21" s="95" customFormat="1" ht="53.25" customHeight="1" x14ac:dyDescent="0.25">
      <c r="A93" s="183"/>
      <c r="B93" s="183"/>
      <c r="C93" s="250" t="s">
        <v>1275</v>
      </c>
      <c r="D93" s="421"/>
      <c r="E93" s="250"/>
      <c r="F93" s="380"/>
      <c r="G93" s="183"/>
      <c r="H93" s="185"/>
      <c r="I93" s="183"/>
      <c r="J93" s="185"/>
      <c r="K93" s="195">
        <v>1.3640000000000001</v>
      </c>
      <c r="L93" s="188"/>
      <c r="M93" s="176"/>
      <c r="N93" s="129"/>
      <c r="O93" s="183"/>
      <c r="P93" s="184"/>
      <c r="Q93" s="183"/>
      <c r="R93" s="216"/>
      <c r="S93" s="384"/>
      <c r="T93" s="384">
        <v>1.3640000000000001</v>
      </c>
      <c r="U93" s="384"/>
    </row>
    <row r="94" spans="1:21" s="95" customFormat="1" ht="53.25" customHeight="1" x14ac:dyDescent="0.25">
      <c r="A94" s="183"/>
      <c r="B94" s="183"/>
      <c r="C94" s="250" t="s">
        <v>1276</v>
      </c>
      <c r="D94" s="421"/>
      <c r="E94" s="250"/>
      <c r="F94" s="380"/>
      <c r="G94" s="183"/>
      <c r="H94" s="185"/>
      <c r="I94" s="183"/>
      <c r="J94" s="185"/>
      <c r="K94" s="195"/>
      <c r="L94" s="188"/>
      <c r="M94" s="176"/>
      <c r="N94" s="129"/>
      <c r="O94" s="183"/>
      <c r="P94" s="184"/>
      <c r="Q94" s="183"/>
      <c r="R94" s="216"/>
      <c r="S94" s="384"/>
      <c r="T94" s="384"/>
      <c r="U94" s="384"/>
    </row>
    <row r="95" spans="1:21" s="95" customFormat="1" ht="53.25" customHeight="1" x14ac:dyDescent="0.25">
      <c r="A95" s="183">
        <v>49</v>
      </c>
      <c r="B95" s="183" t="s">
        <v>618</v>
      </c>
      <c r="C95" s="250" t="s">
        <v>1225</v>
      </c>
      <c r="D95" s="422" t="s">
        <v>415</v>
      </c>
      <c r="E95" s="250" t="s">
        <v>414</v>
      </c>
      <c r="F95" s="380" t="s">
        <v>47</v>
      </c>
      <c r="G95" s="183"/>
      <c r="H95" s="185">
        <v>39040.28</v>
      </c>
      <c r="I95" s="185">
        <v>39040.28</v>
      </c>
      <c r="J95" s="185"/>
      <c r="K95" s="195"/>
      <c r="L95" s="188"/>
      <c r="M95" s="176">
        <v>39650</v>
      </c>
      <c r="N95" s="129" t="s">
        <v>296</v>
      </c>
      <c r="O95" s="183"/>
      <c r="P95" s="184"/>
      <c r="Q95" s="183"/>
      <c r="R95" s="216"/>
      <c r="S95" s="384"/>
      <c r="T95" s="384"/>
      <c r="U95" s="384"/>
    </row>
    <row r="96" spans="1:21" s="95" customFormat="1" ht="53.25" customHeight="1" x14ac:dyDescent="0.25">
      <c r="A96" s="183"/>
      <c r="B96" s="183"/>
      <c r="C96" s="250" t="s">
        <v>1271</v>
      </c>
      <c r="D96" s="423"/>
      <c r="E96" s="250"/>
      <c r="F96" s="380" t="s">
        <v>47</v>
      </c>
      <c r="G96" s="183"/>
      <c r="H96" s="185"/>
      <c r="I96" s="183"/>
      <c r="J96" s="185"/>
      <c r="K96" s="195">
        <v>1.337</v>
      </c>
      <c r="L96" s="188"/>
      <c r="M96" s="176"/>
      <c r="N96" s="129"/>
      <c r="O96" s="183"/>
      <c r="P96" s="184"/>
      <c r="Q96" s="183"/>
      <c r="R96" s="216"/>
      <c r="S96" s="384"/>
      <c r="T96" s="384">
        <v>1.337</v>
      </c>
      <c r="U96" s="384"/>
    </row>
    <row r="97" spans="1:21" s="95" customFormat="1" ht="53.25" customHeight="1" x14ac:dyDescent="0.25">
      <c r="A97" s="183"/>
      <c r="B97" s="183"/>
      <c r="C97" s="250" t="s">
        <v>1272</v>
      </c>
      <c r="D97" s="424"/>
      <c r="E97" s="250"/>
      <c r="F97" s="380" t="s">
        <v>47</v>
      </c>
      <c r="G97" s="183"/>
      <c r="H97" s="185"/>
      <c r="I97" s="183"/>
      <c r="J97" s="185"/>
      <c r="K97" s="195"/>
      <c r="L97" s="188"/>
      <c r="M97" s="176"/>
      <c r="N97" s="129"/>
      <c r="O97" s="183"/>
      <c r="P97" s="184"/>
      <c r="Q97" s="183"/>
      <c r="R97" s="216"/>
      <c r="S97" s="384"/>
      <c r="T97" s="384"/>
      <c r="U97" s="384"/>
    </row>
    <row r="98" spans="1:21" s="95" customFormat="1" ht="53.25" customHeight="1" x14ac:dyDescent="0.25">
      <c r="A98" s="183">
        <v>50</v>
      </c>
      <c r="B98" s="183" t="s">
        <v>619</v>
      </c>
      <c r="C98" s="250" t="s">
        <v>1225</v>
      </c>
      <c r="D98" s="430" t="s">
        <v>417</v>
      </c>
      <c r="E98" s="250" t="s">
        <v>416</v>
      </c>
      <c r="F98" s="380" t="s">
        <v>47</v>
      </c>
      <c r="G98" s="183"/>
      <c r="H98" s="185">
        <v>154980.06</v>
      </c>
      <c r="I98" s="185">
        <v>154980.06</v>
      </c>
      <c r="J98" s="185"/>
      <c r="K98" s="195"/>
      <c r="L98" s="188"/>
      <c r="M98" s="176">
        <v>39650</v>
      </c>
      <c r="N98" s="129" t="s">
        <v>296</v>
      </c>
      <c r="O98" s="183"/>
      <c r="P98" s="184"/>
      <c r="Q98" s="183"/>
      <c r="R98" s="216"/>
      <c r="S98" s="384"/>
      <c r="T98" s="384"/>
      <c r="U98" s="384"/>
    </row>
    <row r="99" spans="1:21" s="95" customFormat="1" ht="53.25" customHeight="1" x14ac:dyDescent="0.25">
      <c r="A99" s="183"/>
      <c r="B99" s="183"/>
      <c r="C99" s="250" t="s">
        <v>1235</v>
      </c>
      <c r="D99" s="430"/>
      <c r="E99" s="250"/>
      <c r="F99" s="380" t="s">
        <v>47</v>
      </c>
      <c r="G99" s="183"/>
      <c r="H99" s="185"/>
      <c r="I99" s="183"/>
      <c r="J99" s="185"/>
      <c r="K99" s="195">
        <v>3.4830000000000001</v>
      </c>
      <c r="L99" s="188"/>
      <c r="M99" s="176"/>
      <c r="N99" s="129"/>
      <c r="O99" s="183"/>
      <c r="P99" s="184"/>
      <c r="Q99" s="183"/>
      <c r="R99" s="216"/>
      <c r="S99" s="384"/>
      <c r="T99" s="384">
        <v>3.4830000000000001</v>
      </c>
      <c r="U99" s="384"/>
    </row>
    <row r="100" spans="1:21" s="95" customFormat="1" ht="53.25" customHeight="1" x14ac:dyDescent="0.25">
      <c r="A100" s="183"/>
      <c r="B100" s="183" t="s">
        <v>1158</v>
      </c>
      <c r="C100" s="250" t="s">
        <v>1236</v>
      </c>
      <c r="D100" s="430"/>
      <c r="E100" s="250"/>
      <c r="F100" s="380" t="s">
        <v>47</v>
      </c>
      <c r="G100" s="183"/>
      <c r="H100" s="185"/>
      <c r="I100" s="183"/>
      <c r="J100" s="185"/>
      <c r="K100" s="195"/>
      <c r="L100" s="188"/>
      <c r="M100" s="176"/>
      <c r="N100" s="129"/>
      <c r="O100" s="183"/>
      <c r="P100" s="184"/>
      <c r="Q100" s="183"/>
      <c r="R100" s="216"/>
      <c r="S100" s="384"/>
      <c r="T100" s="384"/>
      <c r="U100" s="384"/>
    </row>
    <row r="101" spans="1:21" s="95" customFormat="1" ht="53.25" customHeight="1" x14ac:dyDescent="0.25">
      <c r="A101" s="183">
        <v>51</v>
      </c>
      <c r="B101" s="183" t="s">
        <v>620</v>
      </c>
      <c r="C101" s="250" t="s">
        <v>1225</v>
      </c>
      <c r="D101" s="421" t="s">
        <v>419</v>
      </c>
      <c r="E101" s="250" t="s">
        <v>418</v>
      </c>
      <c r="F101" s="380" t="s">
        <v>47</v>
      </c>
      <c r="G101" s="183"/>
      <c r="H101" s="184">
        <v>81795.64</v>
      </c>
      <c r="I101" s="184">
        <v>81795.64</v>
      </c>
      <c r="J101" s="185"/>
      <c r="K101" s="195"/>
      <c r="L101" s="188"/>
      <c r="M101" s="176">
        <v>39650</v>
      </c>
      <c r="N101" s="129" t="s">
        <v>296</v>
      </c>
      <c r="O101" s="183"/>
      <c r="P101" s="184"/>
      <c r="Q101" s="183"/>
      <c r="R101" s="216"/>
      <c r="S101" s="384"/>
      <c r="T101" s="384"/>
      <c r="U101" s="384"/>
    </row>
    <row r="102" spans="1:21" s="95" customFormat="1" ht="53.25" customHeight="1" x14ac:dyDescent="0.25">
      <c r="A102" s="183"/>
      <c r="B102" s="183"/>
      <c r="C102" s="250" t="s">
        <v>1252</v>
      </c>
      <c r="D102" s="421"/>
      <c r="E102" s="250"/>
      <c r="F102" s="380" t="s">
        <v>47</v>
      </c>
      <c r="G102" s="183"/>
      <c r="H102" s="184"/>
      <c r="I102" s="183"/>
      <c r="J102" s="185"/>
      <c r="K102" s="195">
        <v>2.3879999999999999</v>
      </c>
      <c r="L102" s="188"/>
      <c r="M102" s="176"/>
      <c r="N102" s="129"/>
      <c r="O102" s="183"/>
      <c r="P102" s="184"/>
      <c r="Q102" s="183"/>
      <c r="R102" s="216"/>
      <c r="S102" s="384"/>
      <c r="T102" s="384">
        <v>1.6379999999999999</v>
      </c>
      <c r="U102" s="384">
        <v>0.75</v>
      </c>
    </row>
    <row r="103" spans="1:21" s="95" customFormat="1" ht="53.25" customHeight="1" x14ac:dyDescent="0.25">
      <c r="A103" s="183"/>
      <c r="B103" s="183" t="s">
        <v>1150</v>
      </c>
      <c r="C103" s="250" t="s">
        <v>1253</v>
      </c>
      <c r="D103" s="421"/>
      <c r="E103" s="250"/>
      <c r="F103" s="380" t="s">
        <v>47</v>
      </c>
      <c r="G103" s="183"/>
      <c r="H103" s="184"/>
      <c r="I103" s="183"/>
      <c r="J103" s="185"/>
      <c r="K103" s="195"/>
      <c r="L103" s="188"/>
      <c r="M103" s="176"/>
      <c r="N103" s="129"/>
      <c r="O103" s="183"/>
      <c r="P103" s="184"/>
      <c r="Q103" s="183"/>
      <c r="R103" s="216"/>
      <c r="S103" s="384"/>
      <c r="T103" s="384"/>
      <c r="U103" s="384"/>
    </row>
    <row r="104" spans="1:21" s="95" customFormat="1" ht="53.25" customHeight="1" x14ac:dyDescent="0.25">
      <c r="A104" s="183">
        <v>52</v>
      </c>
      <c r="B104" s="183" t="s">
        <v>621</v>
      </c>
      <c r="C104" s="250" t="s">
        <v>307</v>
      </c>
      <c r="D104" s="250" t="s">
        <v>421</v>
      </c>
      <c r="E104" s="250" t="s">
        <v>420</v>
      </c>
      <c r="F104" s="380" t="s">
        <v>47</v>
      </c>
      <c r="G104" s="183"/>
      <c r="H104" s="185">
        <v>1</v>
      </c>
      <c r="I104" s="185">
        <v>1</v>
      </c>
      <c r="J104" s="185"/>
      <c r="K104" s="195">
        <v>1</v>
      </c>
      <c r="L104" s="186"/>
      <c r="M104" s="176">
        <v>39650</v>
      </c>
      <c r="N104" s="129" t="s">
        <v>296</v>
      </c>
      <c r="O104" s="183"/>
      <c r="P104" s="184"/>
      <c r="Q104" s="183"/>
      <c r="R104" s="216"/>
      <c r="S104" s="384">
        <v>1</v>
      </c>
      <c r="T104" s="384"/>
      <c r="U104" s="384"/>
    </row>
    <row r="105" spans="1:21" s="95" customFormat="1" ht="53.25" customHeight="1" x14ac:dyDescent="0.25">
      <c r="A105" s="183">
        <v>53</v>
      </c>
      <c r="B105" s="183" t="s">
        <v>622</v>
      </c>
      <c r="C105" s="250" t="s">
        <v>423</v>
      </c>
      <c r="D105" s="250" t="s">
        <v>424</v>
      </c>
      <c r="E105" s="250" t="s">
        <v>422</v>
      </c>
      <c r="F105" s="380" t="s">
        <v>47</v>
      </c>
      <c r="G105" s="183"/>
      <c r="H105" s="185">
        <v>1</v>
      </c>
      <c r="I105" s="185">
        <v>1</v>
      </c>
      <c r="J105" s="185"/>
      <c r="K105" s="195">
        <v>0.28000000000000003</v>
      </c>
      <c r="L105" s="188"/>
      <c r="M105" s="176">
        <v>39650</v>
      </c>
      <c r="N105" s="129" t="s">
        <v>296</v>
      </c>
      <c r="O105" s="183"/>
      <c r="P105" s="184"/>
      <c r="Q105" s="183"/>
      <c r="R105" s="216"/>
      <c r="S105" s="384">
        <v>0.28000000000000003</v>
      </c>
      <c r="T105" s="384"/>
      <c r="U105" s="384"/>
    </row>
    <row r="106" spans="1:21" s="95" customFormat="1" ht="53.25" customHeight="1" x14ac:dyDescent="0.25">
      <c r="A106" s="183">
        <v>54</v>
      </c>
      <c r="B106" s="183" t="s">
        <v>623</v>
      </c>
      <c r="C106" s="250" t="s">
        <v>426</v>
      </c>
      <c r="D106" s="252" t="s">
        <v>427</v>
      </c>
      <c r="E106" s="250" t="s">
        <v>425</v>
      </c>
      <c r="F106" s="380" t="s">
        <v>47</v>
      </c>
      <c r="G106" s="183"/>
      <c r="H106" s="185">
        <v>64947.02</v>
      </c>
      <c r="I106" s="185">
        <v>64947.02</v>
      </c>
      <c r="J106" s="185"/>
      <c r="K106" s="195">
        <v>2.2000000000000002</v>
      </c>
      <c r="L106" s="188"/>
      <c r="M106" s="176">
        <v>39650</v>
      </c>
      <c r="N106" s="129" t="s">
        <v>296</v>
      </c>
      <c r="O106" s="183"/>
      <c r="P106" s="184"/>
      <c r="Q106" s="183"/>
      <c r="R106" s="216"/>
      <c r="S106" s="384">
        <v>1.2</v>
      </c>
      <c r="T106" s="384">
        <v>1</v>
      </c>
      <c r="U106" s="384"/>
    </row>
    <row r="107" spans="1:21" s="95" customFormat="1" ht="53.25" customHeight="1" x14ac:dyDescent="0.25">
      <c r="A107" s="183">
        <v>55</v>
      </c>
      <c r="B107" s="183" t="s">
        <v>624</v>
      </c>
      <c r="C107" s="250" t="s">
        <v>1225</v>
      </c>
      <c r="D107" s="425" t="s">
        <v>429</v>
      </c>
      <c r="E107" s="250" t="s">
        <v>428</v>
      </c>
      <c r="F107" s="380" t="s">
        <v>47</v>
      </c>
      <c r="G107" s="183"/>
      <c r="H107" s="185">
        <v>86176.11</v>
      </c>
      <c r="I107" s="185">
        <v>86176.11</v>
      </c>
      <c r="J107" s="185"/>
      <c r="K107" s="195"/>
      <c r="L107" s="188"/>
      <c r="M107" s="176">
        <v>39650</v>
      </c>
      <c r="N107" s="129" t="s">
        <v>296</v>
      </c>
      <c r="O107" s="183"/>
      <c r="P107" s="184"/>
      <c r="Q107" s="183"/>
      <c r="R107" s="216"/>
      <c r="S107" s="384"/>
      <c r="T107" s="384"/>
      <c r="U107" s="384"/>
    </row>
    <row r="108" spans="1:21" s="95" customFormat="1" ht="53.25" customHeight="1" x14ac:dyDescent="0.25">
      <c r="A108" s="183"/>
      <c r="B108" s="183"/>
      <c r="C108" s="250" t="s">
        <v>1349</v>
      </c>
      <c r="D108" s="426"/>
      <c r="E108" s="250"/>
      <c r="F108" s="380" t="s">
        <v>47</v>
      </c>
      <c r="G108" s="183"/>
      <c r="H108" s="185"/>
      <c r="I108" s="183"/>
      <c r="J108" s="205"/>
      <c r="K108" s="195">
        <v>4.3970000000000002</v>
      </c>
      <c r="L108" s="188"/>
      <c r="M108" s="176"/>
      <c r="N108" s="129"/>
      <c r="O108" s="183"/>
      <c r="P108" s="184"/>
      <c r="Q108" s="183"/>
      <c r="R108" s="216"/>
      <c r="S108" s="384">
        <v>0.57799999999999996</v>
      </c>
      <c r="T108" s="384">
        <v>0.80400000000000005</v>
      </c>
      <c r="U108" s="384">
        <v>3.0150000000000001</v>
      </c>
    </row>
    <row r="109" spans="1:21" s="95" customFormat="1" ht="53.25" customHeight="1" x14ac:dyDescent="0.25">
      <c r="A109" s="183"/>
      <c r="B109" s="183"/>
      <c r="C109" s="250" t="s">
        <v>1286</v>
      </c>
      <c r="D109" s="427"/>
      <c r="E109" s="250"/>
      <c r="F109" s="380" t="s">
        <v>47</v>
      </c>
      <c r="G109" s="183"/>
      <c r="H109" s="185"/>
      <c r="I109" s="183"/>
      <c r="J109" s="185"/>
      <c r="K109" s="195"/>
      <c r="L109" s="188"/>
      <c r="M109" s="176"/>
      <c r="N109" s="129"/>
      <c r="O109" s="183"/>
      <c r="P109" s="184"/>
      <c r="Q109" s="183"/>
      <c r="R109" s="216"/>
      <c r="S109" s="384"/>
      <c r="T109" s="384"/>
      <c r="U109" s="384"/>
    </row>
    <row r="110" spans="1:21" s="95" customFormat="1" ht="53.25" customHeight="1" x14ac:dyDescent="0.25">
      <c r="A110" s="183">
        <v>56</v>
      </c>
      <c r="B110" s="183" t="s">
        <v>625</v>
      </c>
      <c r="C110" s="250" t="s">
        <v>1225</v>
      </c>
      <c r="D110" s="430" t="s">
        <v>431</v>
      </c>
      <c r="E110" s="250" t="s">
        <v>430</v>
      </c>
      <c r="F110" s="380" t="s">
        <v>47</v>
      </c>
      <c r="G110" s="183"/>
      <c r="H110" s="185">
        <v>8491.64</v>
      </c>
      <c r="I110" s="185">
        <v>8491.64</v>
      </c>
      <c r="J110" s="185"/>
      <c r="K110" s="195"/>
      <c r="L110" s="188"/>
      <c r="M110" s="176">
        <v>39650</v>
      </c>
      <c r="N110" s="129" t="s">
        <v>296</v>
      </c>
      <c r="O110" s="183"/>
      <c r="P110" s="184"/>
      <c r="Q110" s="183"/>
      <c r="R110" s="216"/>
      <c r="S110" s="384"/>
      <c r="T110" s="384"/>
      <c r="U110" s="384"/>
    </row>
    <row r="111" spans="1:21" s="95" customFormat="1" ht="53.25" customHeight="1" x14ac:dyDescent="0.25">
      <c r="A111" s="183"/>
      <c r="B111" s="183"/>
      <c r="C111" s="250" t="s">
        <v>1239</v>
      </c>
      <c r="D111" s="430"/>
      <c r="E111" s="250"/>
      <c r="F111" s="380" t="s">
        <v>47</v>
      </c>
      <c r="G111" s="183"/>
      <c r="H111" s="185"/>
      <c r="I111" s="183"/>
      <c r="J111" s="185"/>
      <c r="K111" s="195">
        <v>1.7050000000000001</v>
      </c>
      <c r="L111" s="188"/>
      <c r="M111" s="176"/>
      <c r="N111" s="129"/>
      <c r="O111" s="183"/>
      <c r="P111" s="184"/>
      <c r="Q111" s="183"/>
      <c r="R111" s="216"/>
      <c r="S111" s="384"/>
      <c r="T111" s="384"/>
      <c r="U111" s="384">
        <v>1.7050000000000001</v>
      </c>
    </row>
    <row r="112" spans="1:21" s="95" customFormat="1" ht="53.25" customHeight="1" x14ac:dyDescent="0.25">
      <c r="A112" s="183"/>
      <c r="B112" s="183"/>
      <c r="C112" s="250" t="s">
        <v>1233</v>
      </c>
      <c r="D112" s="430"/>
      <c r="E112" s="250"/>
      <c r="F112" s="380" t="s">
        <v>47</v>
      </c>
      <c r="G112" s="183"/>
      <c r="H112" s="185"/>
      <c r="I112" s="183"/>
      <c r="J112" s="185"/>
      <c r="K112" s="195"/>
      <c r="L112" s="188"/>
      <c r="M112" s="176"/>
      <c r="N112" s="129"/>
      <c r="O112" s="183"/>
      <c r="P112" s="184"/>
      <c r="Q112" s="183"/>
      <c r="R112" s="216"/>
      <c r="S112" s="384"/>
      <c r="T112" s="384"/>
      <c r="U112" s="384"/>
    </row>
    <row r="113" spans="1:21" s="95" customFormat="1" ht="53.25" customHeight="1" x14ac:dyDescent="0.25">
      <c r="A113" s="183">
        <v>57</v>
      </c>
      <c r="B113" s="183" t="s">
        <v>626</v>
      </c>
      <c r="C113" s="250" t="s">
        <v>1225</v>
      </c>
      <c r="D113" s="422" t="s">
        <v>433</v>
      </c>
      <c r="E113" s="250" t="s">
        <v>432</v>
      </c>
      <c r="F113" s="380" t="s">
        <v>47</v>
      </c>
      <c r="G113" s="183"/>
      <c r="H113" s="184">
        <v>48710.26</v>
      </c>
      <c r="I113" s="184">
        <v>48710.26</v>
      </c>
      <c r="J113" s="185"/>
      <c r="K113" s="195"/>
      <c r="L113" s="188"/>
      <c r="M113" s="176">
        <v>39650</v>
      </c>
      <c r="N113" s="129" t="s">
        <v>296</v>
      </c>
      <c r="O113" s="183"/>
      <c r="P113" s="184"/>
      <c r="Q113" s="183"/>
      <c r="R113" s="216"/>
      <c r="S113" s="384"/>
      <c r="T113" s="384"/>
      <c r="U113" s="384"/>
    </row>
    <row r="114" spans="1:21" s="95" customFormat="1" ht="57.75" customHeight="1" x14ac:dyDescent="0.25">
      <c r="A114" s="183"/>
      <c r="B114" s="183"/>
      <c r="C114" s="250" t="s">
        <v>1274</v>
      </c>
      <c r="D114" s="423"/>
      <c r="E114" s="250"/>
      <c r="F114" s="380" t="s">
        <v>47</v>
      </c>
      <c r="G114" s="183"/>
      <c r="H114" s="184"/>
      <c r="I114" s="183"/>
      <c r="J114" s="185"/>
      <c r="K114" s="195">
        <v>0.68799999999999994</v>
      </c>
      <c r="L114" s="188"/>
      <c r="M114" s="176"/>
      <c r="N114" s="129"/>
      <c r="O114" s="183"/>
      <c r="P114" s="184"/>
      <c r="Q114" s="183"/>
      <c r="R114" s="216"/>
      <c r="S114" s="384"/>
      <c r="T114" s="384">
        <v>0.60399999999999998</v>
      </c>
      <c r="U114" s="384">
        <v>8.4000000000000005E-2</v>
      </c>
    </row>
    <row r="115" spans="1:21" s="95" customFormat="1" ht="53.25" customHeight="1" x14ac:dyDescent="0.25">
      <c r="A115" s="183"/>
      <c r="B115" s="183"/>
      <c r="C115" s="250" t="s">
        <v>1273</v>
      </c>
      <c r="D115" s="424"/>
      <c r="E115" s="250"/>
      <c r="F115" s="380" t="s">
        <v>47</v>
      </c>
      <c r="G115" s="183"/>
      <c r="H115" s="184"/>
      <c r="I115" s="183"/>
      <c r="J115" s="185"/>
      <c r="K115" s="195"/>
      <c r="L115" s="188"/>
      <c r="M115" s="176"/>
      <c r="N115" s="129"/>
      <c r="O115" s="183"/>
      <c r="P115" s="184"/>
      <c r="Q115" s="183"/>
      <c r="R115" s="216"/>
      <c r="S115" s="384"/>
      <c r="T115" s="384"/>
      <c r="U115" s="384"/>
    </row>
    <row r="116" spans="1:21" s="95" customFormat="1" ht="53.25" customHeight="1" x14ac:dyDescent="0.25">
      <c r="A116" s="183">
        <v>58</v>
      </c>
      <c r="B116" s="183" t="s">
        <v>627</v>
      </c>
      <c r="C116" s="250" t="s">
        <v>1225</v>
      </c>
      <c r="D116" s="421" t="s">
        <v>435</v>
      </c>
      <c r="E116" s="250" t="s">
        <v>434</v>
      </c>
      <c r="F116" s="380" t="s">
        <v>47</v>
      </c>
      <c r="G116" s="183"/>
      <c r="H116" s="185">
        <v>1530573.51</v>
      </c>
      <c r="I116" s="185">
        <v>1530573.51</v>
      </c>
      <c r="J116" s="185"/>
      <c r="K116" s="195"/>
      <c r="L116" s="186"/>
      <c r="M116" s="176">
        <v>39650</v>
      </c>
      <c r="N116" s="129" t="s">
        <v>296</v>
      </c>
      <c r="O116" s="183"/>
      <c r="P116" s="184"/>
      <c r="Q116" s="183"/>
      <c r="R116" s="216"/>
      <c r="S116" s="384"/>
      <c r="T116" s="384"/>
      <c r="U116" s="384"/>
    </row>
    <row r="117" spans="1:21" s="95" customFormat="1" ht="53.25" customHeight="1" x14ac:dyDescent="0.25">
      <c r="A117" s="183"/>
      <c r="B117" s="183"/>
      <c r="C117" s="250" t="s">
        <v>1226</v>
      </c>
      <c r="D117" s="421"/>
      <c r="E117" s="250"/>
      <c r="F117" s="380" t="s">
        <v>47</v>
      </c>
      <c r="G117" s="183"/>
      <c r="H117" s="185"/>
      <c r="I117" s="183"/>
      <c r="J117" s="185"/>
      <c r="K117" s="195">
        <v>2.2709999999999999</v>
      </c>
      <c r="L117" s="186"/>
      <c r="M117" s="176"/>
      <c r="N117" s="129"/>
      <c r="O117" s="183"/>
      <c r="P117" s="184"/>
      <c r="Q117" s="183"/>
      <c r="R117" s="216"/>
      <c r="S117" s="384"/>
      <c r="T117" s="384">
        <v>2.2709999999999999</v>
      </c>
      <c r="U117" s="384"/>
    </row>
    <row r="118" spans="1:21" s="95" customFormat="1" ht="53.25" customHeight="1" x14ac:dyDescent="0.25">
      <c r="A118" s="183"/>
      <c r="B118" s="183"/>
      <c r="C118" s="250" t="s">
        <v>1227</v>
      </c>
      <c r="D118" s="421"/>
      <c r="E118" s="250"/>
      <c r="F118" s="380" t="s">
        <v>47</v>
      </c>
      <c r="G118" s="183"/>
      <c r="H118" s="185"/>
      <c r="I118" s="183"/>
      <c r="J118" s="185"/>
      <c r="K118" s="195"/>
      <c r="L118" s="186"/>
      <c r="M118" s="176"/>
      <c r="N118" s="129"/>
      <c r="O118" s="183"/>
      <c r="P118" s="184"/>
      <c r="Q118" s="183"/>
      <c r="R118" s="216"/>
      <c r="S118" s="384"/>
      <c r="T118" s="384"/>
      <c r="U118" s="384"/>
    </row>
    <row r="119" spans="1:21" s="95" customFormat="1" ht="53.25" customHeight="1" x14ac:dyDescent="0.25">
      <c r="A119" s="183">
        <v>59</v>
      </c>
      <c r="B119" s="183" t="s">
        <v>628</v>
      </c>
      <c r="C119" s="250" t="s">
        <v>437</v>
      </c>
      <c r="D119" s="250" t="s">
        <v>438</v>
      </c>
      <c r="E119" s="250" t="s">
        <v>436</v>
      </c>
      <c r="F119" s="380" t="s">
        <v>47</v>
      </c>
      <c r="G119" s="183"/>
      <c r="H119" s="185">
        <v>488267.06</v>
      </c>
      <c r="I119" s="185">
        <v>488267.06</v>
      </c>
      <c r="J119" s="185"/>
      <c r="K119" s="195">
        <f>0.2+0.6</f>
        <v>0.8</v>
      </c>
      <c r="L119" s="188"/>
      <c r="M119" s="176">
        <v>39650</v>
      </c>
      <c r="N119" s="129" t="s">
        <v>296</v>
      </c>
      <c r="O119" s="183"/>
      <c r="P119" s="184"/>
      <c r="Q119" s="183"/>
      <c r="R119" s="216"/>
      <c r="S119" s="384">
        <v>0.6</v>
      </c>
      <c r="T119" s="384">
        <v>0.2</v>
      </c>
      <c r="U119" s="384"/>
    </row>
    <row r="120" spans="1:21" s="95" customFormat="1" ht="53.25" customHeight="1" x14ac:dyDescent="0.25">
      <c r="A120" s="183">
        <v>60</v>
      </c>
      <c r="B120" s="183" t="s">
        <v>629</v>
      </c>
      <c r="C120" s="250" t="s">
        <v>329</v>
      </c>
      <c r="D120" s="250" t="s">
        <v>440</v>
      </c>
      <c r="E120" s="250" t="s">
        <v>439</v>
      </c>
      <c r="F120" s="380" t="s">
        <v>47</v>
      </c>
      <c r="G120" s="183"/>
      <c r="H120" s="185">
        <v>1</v>
      </c>
      <c r="I120" s="185">
        <v>1</v>
      </c>
      <c r="J120" s="185"/>
      <c r="K120" s="195">
        <v>0.7</v>
      </c>
      <c r="L120" s="188"/>
      <c r="M120" s="176">
        <v>39650</v>
      </c>
      <c r="N120" s="129" t="s">
        <v>296</v>
      </c>
      <c r="O120" s="183"/>
      <c r="P120" s="184"/>
      <c r="Q120" s="183"/>
      <c r="R120" s="216"/>
      <c r="S120" s="384">
        <v>0.7</v>
      </c>
      <c r="T120" s="384"/>
      <c r="U120" s="384"/>
    </row>
    <row r="121" spans="1:21" s="95" customFormat="1" ht="53.25" customHeight="1" x14ac:dyDescent="0.25">
      <c r="A121" s="183">
        <v>61</v>
      </c>
      <c r="B121" s="183" t="s">
        <v>630</v>
      </c>
      <c r="C121" s="250" t="s">
        <v>1225</v>
      </c>
      <c r="D121" s="421" t="s">
        <v>442</v>
      </c>
      <c r="E121" s="250" t="s">
        <v>441</v>
      </c>
      <c r="F121" s="380" t="s">
        <v>47</v>
      </c>
      <c r="G121" s="183"/>
      <c r="H121" s="185">
        <v>39040.28</v>
      </c>
      <c r="I121" s="185">
        <v>39040.28</v>
      </c>
      <c r="J121" s="185"/>
      <c r="K121" s="195"/>
      <c r="L121" s="188"/>
      <c r="M121" s="176">
        <v>39650</v>
      </c>
      <c r="N121" s="129" t="s">
        <v>296</v>
      </c>
      <c r="O121" s="183"/>
      <c r="P121" s="184"/>
      <c r="Q121" s="183"/>
      <c r="R121" s="216"/>
      <c r="S121" s="384"/>
      <c r="T121" s="384"/>
      <c r="U121" s="384"/>
    </row>
    <row r="122" spans="1:21" s="95" customFormat="1" ht="53.25" customHeight="1" x14ac:dyDescent="0.25">
      <c r="A122" s="183"/>
      <c r="B122" s="183"/>
      <c r="C122" s="250" t="s">
        <v>1269</v>
      </c>
      <c r="D122" s="421"/>
      <c r="E122" s="250"/>
      <c r="F122" s="380" t="s">
        <v>47</v>
      </c>
      <c r="G122" s="183"/>
      <c r="H122" s="185"/>
      <c r="I122" s="183"/>
      <c r="J122" s="185"/>
      <c r="K122" s="195">
        <v>1.6759999999999999</v>
      </c>
      <c r="L122" s="188"/>
      <c r="M122" s="176"/>
      <c r="N122" s="129"/>
      <c r="O122" s="183"/>
      <c r="P122" s="184"/>
      <c r="Q122" s="183"/>
      <c r="R122" s="216"/>
      <c r="S122" s="384"/>
      <c r="T122" s="384">
        <v>1.6759999999999999</v>
      </c>
      <c r="U122" s="384"/>
    </row>
    <row r="123" spans="1:21" s="95" customFormat="1" ht="53.25" customHeight="1" x14ac:dyDescent="0.25">
      <c r="A123" s="183"/>
      <c r="B123" s="183"/>
      <c r="C123" s="250" t="s">
        <v>1270</v>
      </c>
      <c r="D123" s="421"/>
      <c r="E123" s="250"/>
      <c r="F123" s="380" t="s">
        <v>47</v>
      </c>
      <c r="G123" s="183"/>
      <c r="H123" s="185"/>
      <c r="I123" s="183"/>
      <c r="J123" s="185"/>
      <c r="K123" s="195"/>
      <c r="L123" s="188"/>
      <c r="M123" s="176"/>
      <c r="N123" s="129"/>
      <c r="O123" s="183"/>
      <c r="P123" s="184"/>
      <c r="Q123" s="183"/>
      <c r="R123" s="216"/>
      <c r="S123" s="384"/>
      <c r="T123" s="384"/>
      <c r="U123" s="384"/>
    </row>
    <row r="124" spans="1:21" s="95" customFormat="1" ht="53.25" customHeight="1" x14ac:dyDescent="0.25">
      <c r="A124" s="183">
        <v>62</v>
      </c>
      <c r="B124" s="183" t="s">
        <v>631</v>
      </c>
      <c r="C124" s="250" t="s">
        <v>1225</v>
      </c>
      <c r="D124" s="422" t="s">
        <v>444</v>
      </c>
      <c r="E124" s="250" t="s">
        <v>443</v>
      </c>
      <c r="F124" s="380" t="s">
        <v>47</v>
      </c>
      <c r="G124" s="183"/>
      <c r="H124" s="185">
        <v>34702.269999999997</v>
      </c>
      <c r="I124" s="185">
        <v>34702.269999999997</v>
      </c>
      <c r="J124" s="185"/>
      <c r="K124" s="195"/>
      <c r="L124" s="188"/>
      <c r="M124" s="176">
        <v>39650</v>
      </c>
      <c r="N124" s="129" t="s">
        <v>296</v>
      </c>
      <c r="O124" s="183"/>
      <c r="P124" s="184"/>
      <c r="Q124" s="183"/>
      <c r="R124" s="216"/>
      <c r="S124" s="384"/>
      <c r="T124" s="384"/>
      <c r="U124" s="384"/>
    </row>
    <row r="125" spans="1:21" s="95" customFormat="1" ht="53.25" customHeight="1" x14ac:dyDescent="0.25">
      <c r="A125" s="183"/>
      <c r="B125" s="183"/>
      <c r="C125" s="250" t="s">
        <v>1258</v>
      </c>
      <c r="D125" s="423"/>
      <c r="E125" s="250"/>
      <c r="F125" s="380" t="s">
        <v>47</v>
      </c>
      <c r="G125" s="183"/>
      <c r="H125" s="185"/>
      <c r="I125" s="183"/>
      <c r="J125" s="185"/>
      <c r="K125" s="195">
        <v>1.329</v>
      </c>
      <c r="L125" s="188"/>
      <c r="M125" s="176"/>
      <c r="N125" s="129"/>
      <c r="O125" s="183"/>
      <c r="P125" s="184"/>
      <c r="Q125" s="183"/>
      <c r="R125" s="216"/>
      <c r="S125" s="384"/>
      <c r="T125" s="384">
        <v>1.329</v>
      </c>
      <c r="U125" s="384"/>
    </row>
    <row r="126" spans="1:21" s="95" customFormat="1" ht="53.25" customHeight="1" x14ac:dyDescent="0.25">
      <c r="A126" s="183"/>
      <c r="B126" s="183" t="s">
        <v>1154</v>
      </c>
      <c r="C126" s="250" t="s">
        <v>1259</v>
      </c>
      <c r="D126" s="423"/>
      <c r="E126" s="250"/>
      <c r="F126" s="380" t="s">
        <v>47</v>
      </c>
      <c r="G126" s="183"/>
      <c r="H126" s="185"/>
      <c r="I126" s="183"/>
      <c r="J126" s="185"/>
      <c r="K126" s="195"/>
      <c r="L126" s="188"/>
      <c r="M126" s="176"/>
      <c r="N126" s="129"/>
      <c r="O126" s="183"/>
      <c r="P126" s="184"/>
      <c r="Q126" s="183"/>
      <c r="R126" s="216"/>
      <c r="S126" s="384"/>
      <c r="T126" s="384"/>
      <c r="U126" s="384"/>
    </row>
    <row r="127" spans="1:21" s="214" customFormat="1" ht="89.25" x14ac:dyDescent="0.25">
      <c r="A127" s="183"/>
      <c r="B127" s="183"/>
      <c r="C127" s="373" t="s">
        <v>1461</v>
      </c>
      <c r="D127" s="424"/>
      <c r="E127" s="250"/>
      <c r="F127" s="380"/>
      <c r="G127" s="183"/>
      <c r="H127" s="185"/>
      <c r="I127" s="183"/>
      <c r="J127" s="185"/>
      <c r="K127" s="195"/>
      <c r="L127" s="188"/>
      <c r="M127" s="176"/>
      <c r="N127" s="129" t="s">
        <v>1463</v>
      </c>
      <c r="O127" s="183"/>
      <c r="P127" s="184"/>
      <c r="Q127" s="183"/>
      <c r="R127" s="216"/>
      <c r="S127" s="384"/>
      <c r="T127" s="384"/>
      <c r="U127" s="384"/>
    </row>
    <row r="128" spans="1:21" s="95" customFormat="1" ht="53.25" customHeight="1" x14ac:dyDescent="0.25">
      <c r="A128" s="183">
        <v>63</v>
      </c>
      <c r="B128" s="183" t="s">
        <v>632</v>
      </c>
      <c r="C128" s="250" t="s">
        <v>1225</v>
      </c>
      <c r="D128" s="422" t="s">
        <v>446</v>
      </c>
      <c r="E128" s="250" t="s">
        <v>445</v>
      </c>
      <c r="F128" s="380" t="s">
        <v>47</v>
      </c>
      <c r="G128" s="183"/>
      <c r="H128" s="185">
        <v>538530.89</v>
      </c>
      <c r="I128" s="185">
        <v>538530.89</v>
      </c>
      <c r="J128" s="185"/>
      <c r="K128" s="195"/>
      <c r="L128" s="188"/>
      <c r="M128" s="176">
        <v>39650</v>
      </c>
      <c r="N128" s="129" t="s">
        <v>296</v>
      </c>
      <c r="O128" s="183"/>
      <c r="P128" s="184"/>
      <c r="Q128" s="183"/>
      <c r="R128" s="216"/>
      <c r="S128" s="384"/>
      <c r="T128" s="384"/>
      <c r="U128" s="384"/>
    </row>
    <row r="129" spans="1:21" s="95" customFormat="1" ht="53.25" customHeight="1" x14ac:dyDescent="0.25">
      <c r="A129" s="183"/>
      <c r="B129" s="183"/>
      <c r="C129" s="250" t="s">
        <v>1267</v>
      </c>
      <c r="D129" s="423"/>
      <c r="E129" s="250"/>
      <c r="F129" s="380" t="s">
        <v>47</v>
      </c>
      <c r="G129" s="183"/>
      <c r="H129" s="185"/>
      <c r="I129" s="183"/>
      <c r="J129" s="185"/>
      <c r="K129" s="195">
        <v>1.0369999999999999</v>
      </c>
      <c r="L129" s="188"/>
      <c r="M129" s="176"/>
      <c r="N129" s="129"/>
      <c r="O129" s="183"/>
      <c r="P129" s="184"/>
      <c r="Q129" s="183"/>
      <c r="R129" s="216"/>
      <c r="S129" s="384"/>
      <c r="T129" s="384">
        <v>1.0369999999999999</v>
      </c>
      <c r="U129" s="384"/>
    </row>
    <row r="130" spans="1:21" s="95" customFormat="1" ht="53.25" customHeight="1" x14ac:dyDescent="0.25">
      <c r="A130" s="183"/>
      <c r="B130" s="183"/>
      <c r="C130" s="250" t="s">
        <v>1268</v>
      </c>
      <c r="D130" s="424"/>
      <c r="E130" s="250"/>
      <c r="F130" s="380" t="s">
        <v>47</v>
      </c>
      <c r="G130" s="183"/>
      <c r="H130" s="185"/>
      <c r="I130" s="183"/>
      <c r="J130" s="185"/>
      <c r="K130" s="195"/>
      <c r="L130" s="188"/>
      <c r="M130" s="176"/>
      <c r="N130" s="129"/>
      <c r="O130" s="183"/>
      <c r="P130" s="184"/>
      <c r="Q130" s="183"/>
      <c r="R130" s="216"/>
      <c r="S130" s="384"/>
      <c r="T130" s="384"/>
      <c r="U130" s="384"/>
    </row>
    <row r="131" spans="1:21" s="95" customFormat="1" ht="53.25" customHeight="1" x14ac:dyDescent="0.25">
      <c r="A131" s="183">
        <v>64</v>
      </c>
      <c r="B131" s="183" t="s">
        <v>633</v>
      </c>
      <c r="C131" s="250" t="s">
        <v>1225</v>
      </c>
      <c r="D131" s="425" t="s">
        <v>448</v>
      </c>
      <c r="E131" s="250" t="s">
        <v>447</v>
      </c>
      <c r="F131" s="380" t="s">
        <v>47</v>
      </c>
      <c r="G131" s="183"/>
      <c r="H131" s="185">
        <v>1</v>
      </c>
      <c r="I131" s="185">
        <v>1</v>
      </c>
      <c r="J131" s="185"/>
      <c r="K131" s="195"/>
      <c r="L131" s="188"/>
      <c r="M131" s="176">
        <v>39650</v>
      </c>
      <c r="N131" s="129" t="s">
        <v>296</v>
      </c>
      <c r="O131" s="183"/>
      <c r="P131" s="184"/>
      <c r="Q131" s="183"/>
      <c r="R131" s="216"/>
      <c r="S131" s="384"/>
      <c r="T131" s="384"/>
      <c r="U131" s="384"/>
    </row>
    <row r="132" spans="1:21" s="95" customFormat="1" ht="53.25" customHeight="1" x14ac:dyDescent="0.25">
      <c r="A132" s="183"/>
      <c r="B132" s="183"/>
      <c r="C132" s="250" t="s">
        <v>371</v>
      </c>
      <c r="D132" s="426"/>
      <c r="E132" s="250"/>
      <c r="F132" s="380" t="s">
        <v>47</v>
      </c>
      <c r="G132" s="183"/>
      <c r="H132" s="185"/>
      <c r="I132" s="183"/>
      <c r="J132" s="185"/>
      <c r="K132" s="195">
        <v>0.25</v>
      </c>
      <c r="L132" s="188"/>
      <c r="M132" s="176"/>
      <c r="N132" s="129"/>
      <c r="O132" s="183"/>
      <c r="P132" s="184"/>
      <c r="Q132" s="183"/>
      <c r="R132" s="216"/>
      <c r="S132" s="384">
        <v>0.25</v>
      </c>
      <c r="T132" s="384"/>
      <c r="U132" s="384"/>
    </row>
    <row r="133" spans="1:21" s="95" customFormat="1" ht="48.75" customHeight="1" x14ac:dyDescent="0.25">
      <c r="A133" s="183"/>
      <c r="B133" s="387" t="s">
        <v>1159</v>
      </c>
      <c r="C133" s="250" t="s">
        <v>1311</v>
      </c>
      <c r="D133" s="427"/>
      <c r="E133" s="250"/>
      <c r="F133" s="380" t="s">
        <v>47</v>
      </c>
      <c r="G133" s="183"/>
      <c r="H133" s="184"/>
      <c r="I133" s="184"/>
      <c r="J133" s="185"/>
      <c r="K133" s="388"/>
      <c r="L133" s="189"/>
      <c r="M133" s="176"/>
      <c r="N133" s="130" t="s">
        <v>1164</v>
      </c>
      <c r="O133" s="183"/>
      <c r="P133" s="184"/>
      <c r="Q133" s="183"/>
      <c r="R133" s="216"/>
      <c r="S133" s="384"/>
      <c r="T133" s="384"/>
      <c r="U133" s="384"/>
    </row>
    <row r="134" spans="1:21" s="95" customFormat="1" ht="53.25" customHeight="1" x14ac:dyDescent="0.25">
      <c r="A134" s="183">
        <v>65</v>
      </c>
      <c r="B134" s="183" t="s">
        <v>634</v>
      </c>
      <c r="C134" s="250" t="s">
        <v>1225</v>
      </c>
      <c r="D134" s="421" t="s">
        <v>450</v>
      </c>
      <c r="E134" s="250" t="s">
        <v>449</v>
      </c>
      <c r="F134" s="380" t="s">
        <v>47</v>
      </c>
      <c r="G134" s="183"/>
      <c r="H134" s="184">
        <v>39040.28</v>
      </c>
      <c r="I134" s="184">
        <v>39040.28</v>
      </c>
      <c r="J134" s="185"/>
      <c r="K134" s="195"/>
      <c r="L134" s="188"/>
      <c r="M134" s="176">
        <v>39650</v>
      </c>
      <c r="N134" s="129" t="s">
        <v>296</v>
      </c>
      <c r="O134" s="183"/>
      <c r="P134" s="184"/>
      <c r="Q134" s="183"/>
      <c r="R134" s="216"/>
      <c r="S134" s="384"/>
      <c r="T134" s="384"/>
      <c r="U134" s="384"/>
    </row>
    <row r="135" spans="1:21" s="95" customFormat="1" ht="53.25" customHeight="1" x14ac:dyDescent="0.25">
      <c r="A135" s="183"/>
      <c r="B135" s="183"/>
      <c r="C135" s="250" t="s">
        <v>1265</v>
      </c>
      <c r="D135" s="421"/>
      <c r="E135" s="250"/>
      <c r="F135" s="380" t="s">
        <v>47</v>
      </c>
      <c r="G135" s="183"/>
      <c r="H135" s="184"/>
      <c r="I135" s="183"/>
      <c r="J135" s="185"/>
      <c r="K135" s="195">
        <v>1.736</v>
      </c>
      <c r="L135" s="188"/>
      <c r="M135" s="176"/>
      <c r="N135" s="129"/>
      <c r="O135" s="183"/>
      <c r="P135" s="184"/>
      <c r="Q135" s="183"/>
      <c r="R135" s="216"/>
      <c r="S135" s="384"/>
      <c r="T135" s="384">
        <v>1.736</v>
      </c>
      <c r="U135" s="384"/>
    </row>
    <row r="136" spans="1:21" s="95" customFormat="1" ht="53.25" customHeight="1" x14ac:dyDescent="0.25">
      <c r="A136" s="183"/>
      <c r="B136" s="183"/>
      <c r="C136" s="250" t="s">
        <v>1266</v>
      </c>
      <c r="D136" s="421"/>
      <c r="E136" s="250"/>
      <c r="F136" s="380" t="s">
        <v>47</v>
      </c>
      <c r="G136" s="183"/>
      <c r="H136" s="184"/>
      <c r="I136" s="183"/>
      <c r="J136" s="185"/>
      <c r="K136" s="195"/>
      <c r="L136" s="188"/>
      <c r="M136" s="176"/>
      <c r="N136" s="129"/>
      <c r="O136" s="183"/>
      <c r="P136" s="184"/>
      <c r="Q136" s="183"/>
      <c r="R136" s="216"/>
      <c r="S136" s="384"/>
      <c r="T136" s="384"/>
      <c r="U136" s="384"/>
    </row>
    <row r="137" spans="1:21" s="95" customFormat="1" ht="53.25" customHeight="1" x14ac:dyDescent="0.25">
      <c r="A137" s="183">
        <v>66</v>
      </c>
      <c r="B137" s="183" t="s">
        <v>635</v>
      </c>
      <c r="C137" s="250" t="s">
        <v>452</v>
      </c>
      <c r="D137" s="250" t="s">
        <v>453</v>
      </c>
      <c r="E137" s="250" t="s">
        <v>451</v>
      </c>
      <c r="F137" s="380" t="s">
        <v>47</v>
      </c>
      <c r="G137" s="183"/>
      <c r="H137" s="184">
        <v>31232.22</v>
      </c>
      <c r="I137" s="184">
        <v>31232.22</v>
      </c>
      <c r="J137" s="185"/>
      <c r="K137" s="195">
        <v>0.8</v>
      </c>
      <c r="L137" s="186"/>
      <c r="M137" s="176">
        <v>39650</v>
      </c>
      <c r="N137" s="129" t="s">
        <v>296</v>
      </c>
      <c r="O137" s="183"/>
      <c r="P137" s="184"/>
      <c r="Q137" s="183"/>
      <c r="R137" s="216"/>
      <c r="S137" s="384"/>
      <c r="T137" s="384">
        <v>0.8</v>
      </c>
      <c r="U137" s="384"/>
    </row>
    <row r="138" spans="1:21" s="95" customFormat="1" ht="53.25" customHeight="1" x14ac:dyDescent="0.25">
      <c r="A138" s="183">
        <v>67</v>
      </c>
      <c r="B138" s="183" t="s">
        <v>636</v>
      </c>
      <c r="C138" s="250" t="s">
        <v>1225</v>
      </c>
      <c r="D138" s="425" t="s">
        <v>455</v>
      </c>
      <c r="E138" s="250" t="s">
        <v>454</v>
      </c>
      <c r="F138" s="380" t="s">
        <v>47</v>
      </c>
      <c r="G138" s="183"/>
      <c r="H138" s="185">
        <f>142380.15+36410</f>
        <v>178790.15</v>
      </c>
      <c r="I138" s="185">
        <f>142380.15+36410</f>
        <v>178790.15</v>
      </c>
      <c r="J138" s="185"/>
      <c r="K138" s="195"/>
      <c r="L138" s="186"/>
      <c r="M138" s="176">
        <v>39650</v>
      </c>
      <c r="N138" s="129" t="s">
        <v>296</v>
      </c>
      <c r="O138" s="183"/>
      <c r="P138" s="184"/>
      <c r="Q138" s="183"/>
      <c r="R138" s="216"/>
      <c r="S138" s="384"/>
      <c r="T138" s="384"/>
      <c r="U138" s="384"/>
    </row>
    <row r="139" spans="1:21" s="95" customFormat="1" ht="53.25" customHeight="1" x14ac:dyDescent="0.25">
      <c r="A139" s="183"/>
      <c r="B139" s="183"/>
      <c r="C139" s="250" t="s">
        <v>1262</v>
      </c>
      <c r="D139" s="426"/>
      <c r="E139" s="250"/>
      <c r="F139" s="380" t="s">
        <v>47</v>
      </c>
      <c r="G139" s="183"/>
      <c r="H139" s="185"/>
      <c r="I139" s="183"/>
      <c r="J139" s="185"/>
      <c r="K139" s="195">
        <v>1.099</v>
      </c>
      <c r="L139" s="186"/>
      <c r="M139" s="176"/>
      <c r="N139" s="129"/>
      <c r="O139" s="183"/>
      <c r="P139" s="184"/>
      <c r="Q139" s="183"/>
      <c r="R139" s="216"/>
      <c r="S139" s="384"/>
      <c r="T139" s="384"/>
      <c r="U139" s="384">
        <v>1.099</v>
      </c>
    </row>
    <row r="140" spans="1:21" s="95" customFormat="1" ht="53.25" customHeight="1" x14ac:dyDescent="0.25">
      <c r="A140" s="183"/>
      <c r="B140" s="183" t="s">
        <v>1160</v>
      </c>
      <c r="C140" s="250" t="s">
        <v>1779</v>
      </c>
      <c r="D140" s="426"/>
      <c r="E140" s="250"/>
      <c r="F140" s="380" t="s">
        <v>47</v>
      </c>
      <c r="G140" s="183"/>
      <c r="H140" s="185"/>
      <c r="I140" s="183"/>
      <c r="J140" s="185"/>
      <c r="K140" s="195"/>
      <c r="L140" s="186"/>
      <c r="M140" s="176"/>
      <c r="N140" s="129"/>
      <c r="O140" s="183"/>
      <c r="P140" s="184"/>
      <c r="Q140" s="183"/>
      <c r="R140" s="216"/>
      <c r="S140" s="384"/>
      <c r="T140" s="384"/>
      <c r="U140" s="384"/>
    </row>
    <row r="141" spans="1:21" s="214" customFormat="1" ht="89.25" x14ac:dyDescent="0.25">
      <c r="A141" s="183"/>
      <c r="B141" s="183"/>
      <c r="C141" s="373" t="s">
        <v>1461</v>
      </c>
      <c r="D141" s="427"/>
      <c r="E141" s="250"/>
      <c r="F141" s="380" t="s">
        <v>47</v>
      </c>
      <c r="G141" s="183"/>
      <c r="H141" s="185"/>
      <c r="I141" s="183"/>
      <c r="J141" s="185"/>
      <c r="K141" s="195"/>
      <c r="L141" s="186"/>
      <c r="M141" s="176"/>
      <c r="N141" s="129" t="s">
        <v>1462</v>
      </c>
      <c r="O141" s="183"/>
      <c r="P141" s="184"/>
      <c r="Q141" s="183"/>
      <c r="R141" s="216"/>
      <c r="S141" s="384"/>
      <c r="T141" s="384"/>
      <c r="U141" s="384"/>
    </row>
    <row r="142" spans="1:21" s="95" customFormat="1" ht="53.25" customHeight="1" x14ac:dyDescent="0.25">
      <c r="A142" s="183">
        <v>68</v>
      </c>
      <c r="B142" s="183" t="s">
        <v>637</v>
      </c>
      <c r="C142" s="250" t="s">
        <v>457</v>
      </c>
      <c r="D142" s="250" t="s">
        <v>458</v>
      </c>
      <c r="E142" s="250" t="s">
        <v>456</v>
      </c>
      <c r="F142" s="380" t="s">
        <v>47</v>
      </c>
      <c r="G142" s="183"/>
      <c r="H142" s="184">
        <v>1</v>
      </c>
      <c r="I142" s="184">
        <v>1</v>
      </c>
      <c r="J142" s="185"/>
      <c r="K142" s="195">
        <v>0.15</v>
      </c>
      <c r="L142" s="188"/>
      <c r="M142" s="176">
        <v>39650</v>
      </c>
      <c r="N142" s="129" t="s">
        <v>296</v>
      </c>
      <c r="O142" s="183"/>
      <c r="P142" s="184"/>
      <c r="Q142" s="183"/>
      <c r="R142" s="216"/>
      <c r="S142" s="384">
        <v>0.15</v>
      </c>
      <c r="T142" s="384"/>
      <c r="U142" s="384"/>
    </row>
    <row r="143" spans="1:21" s="223" customFormat="1" ht="53.25" customHeight="1" x14ac:dyDescent="0.25">
      <c r="A143" s="183">
        <v>69</v>
      </c>
      <c r="B143" s="183" t="s">
        <v>638</v>
      </c>
      <c r="C143" s="250" t="s">
        <v>460</v>
      </c>
      <c r="D143" s="250" t="s">
        <v>461</v>
      </c>
      <c r="E143" s="250" t="s">
        <v>459</v>
      </c>
      <c r="F143" s="380" t="s">
        <v>47</v>
      </c>
      <c r="G143" s="183"/>
      <c r="H143" s="184">
        <v>1</v>
      </c>
      <c r="I143" s="184">
        <v>1</v>
      </c>
      <c r="J143" s="185"/>
      <c r="K143" s="195">
        <v>0.2</v>
      </c>
      <c r="L143" s="186"/>
      <c r="M143" s="176">
        <v>39650</v>
      </c>
      <c r="N143" s="129" t="s">
        <v>296</v>
      </c>
      <c r="O143" s="183"/>
      <c r="P143" s="184"/>
      <c r="Q143" s="183"/>
      <c r="R143" s="216"/>
      <c r="S143" s="384">
        <v>0.2</v>
      </c>
      <c r="T143" s="384"/>
      <c r="U143" s="384"/>
    </row>
    <row r="144" spans="1:21" s="95" customFormat="1" ht="53.25" customHeight="1" x14ac:dyDescent="0.25">
      <c r="A144" s="183">
        <v>70</v>
      </c>
      <c r="B144" s="183" t="s">
        <v>639</v>
      </c>
      <c r="C144" s="250" t="s">
        <v>463</v>
      </c>
      <c r="D144" s="250" t="s">
        <v>464</v>
      </c>
      <c r="E144" s="250" t="s">
        <v>462</v>
      </c>
      <c r="F144" s="380" t="s">
        <v>47</v>
      </c>
      <c r="G144" s="183"/>
      <c r="H144" s="184">
        <v>178648.08</v>
      </c>
      <c r="I144" s="183">
        <v>178648.08</v>
      </c>
      <c r="J144" s="185"/>
      <c r="K144" s="195">
        <v>2.1</v>
      </c>
      <c r="L144" s="186"/>
      <c r="M144" s="176">
        <v>39650</v>
      </c>
      <c r="N144" s="129" t="s">
        <v>296</v>
      </c>
      <c r="O144" s="183"/>
      <c r="P144" s="184"/>
      <c r="Q144" s="183"/>
      <c r="R144" s="216"/>
      <c r="S144" s="384">
        <v>0.1</v>
      </c>
      <c r="T144" s="384"/>
      <c r="U144" s="384">
        <v>2</v>
      </c>
    </row>
    <row r="145" spans="1:21" s="95" customFormat="1" ht="53.25" customHeight="1" x14ac:dyDescent="0.25">
      <c r="A145" s="183">
        <v>71</v>
      </c>
      <c r="B145" s="183" t="s">
        <v>640</v>
      </c>
      <c r="C145" s="250" t="s">
        <v>466</v>
      </c>
      <c r="D145" s="250" t="s">
        <v>467</v>
      </c>
      <c r="E145" s="250" t="s">
        <v>465</v>
      </c>
      <c r="F145" s="380" t="s">
        <v>47</v>
      </c>
      <c r="G145" s="183"/>
      <c r="H145" s="184">
        <v>21229.1</v>
      </c>
      <c r="I145" s="184">
        <v>21229.1</v>
      </c>
      <c r="J145" s="185"/>
      <c r="K145" s="195">
        <v>2.15</v>
      </c>
      <c r="L145" s="186"/>
      <c r="M145" s="176">
        <v>39650</v>
      </c>
      <c r="N145" s="129" t="s">
        <v>296</v>
      </c>
      <c r="O145" s="183"/>
      <c r="P145" s="184"/>
      <c r="Q145" s="183"/>
      <c r="R145" s="216"/>
      <c r="S145" s="384">
        <v>0.15</v>
      </c>
      <c r="T145" s="384"/>
      <c r="U145" s="384">
        <v>2</v>
      </c>
    </row>
    <row r="146" spans="1:21" s="95" customFormat="1" ht="53.25" customHeight="1" x14ac:dyDescent="0.25">
      <c r="A146" s="183">
        <v>72</v>
      </c>
      <c r="B146" s="183" t="s">
        <v>641</v>
      </c>
      <c r="C146" s="250" t="s">
        <v>469</v>
      </c>
      <c r="D146" s="250" t="s">
        <v>470</v>
      </c>
      <c r="E146" s="250" t="s">
        <v>468</v>
      </c>
      <c r="F146" s="380" t="s">
        <v>47</v>
      </c>
      <c r="G146" s="183"/>
      <c r="H146" s="184">
        <v>21229.1</v>
      </c>
      <c r="I146" s="184">
        <v>21229.1</v>
      </c>
      <c r="J146" s="185"/>
      <c r="K146" s="195">
        <v>2</v>
      </c>
      <c r="L146" s="186"/>
      <c r="M146" s="176">
        <v>39650</v>
      </c>
      <c r="N146" s="129" t="s">
        <v>296</v>
      </c>
      <c r="O146" s="183"/>
      <c r="P146" s="184"/>
      <c r="Q146" s="183"/>
      <c r="R146" s="216"/>
      <c r="S146" s="384"/>
      <c r="T146" s="384"/>
      <c r="U146" s="384">
        <v>2</v>
      </c>
    </row>
    <row r="147" spans="1:21" s="95" customFormat="1" ht="53.25" customHeight="1" x14ac:dyDescent="0.25">
      <c r="A147" s="183">
        <v>73</v>
      </c>
      <c r="B147" s="183" t="s">
        <v>642</v>
      </c>
      <c r="C147" s="250" t="s">
        <v>472</v>
      </c>
      <c r="D147" s="250" t="s">
        <v>473</v>
      </c>
      <c r="E147" s="250" t="s">
        <v>471</v>
      </c>
      <c r="F147" s="380" t="s">
        <v>47</v>
      </c>
      <c r="G147" s="183"/>
      <c r="H147" s="184">
        <f>3715.09+1270792</f>
        <v>1274507.0900000001</v>
      </c>
      <c r="I147" s="183">
        <v>1274507.0900000001</v>
      </c>
      <c r="J147" s="185"/>
      <c r="K147" s="195">
        <v>0.85</v>
      </c>
      <c r="L147" s="186"/>
      <c r="M147" s="176">
        <v>39650</v>
      </c>
      <c r="N147" s="129" t="s">
        <v>296</v>
      </c>
      <c r="O147" s="183"/>
      <c r="P147" s="184"/>
      <c r="Q147" s="183"/>
      <c r="R147" s="216"/>
      <c r="S147" s="384">
        <v>0.5</v>
      </c>
      <c r="T147" s="384"/>
      <c r="U147" s="384">
        <v>0.35</v>
      </c>
    </row>
    <row r="148" spans="1:21" s="95" customFormat="1" ht="53.25" customHeight="1" x14ac:dyDescent="0.25">
      <c r="A148" s="183">
        <v>74</v>
      </c>
      <c r="B148" s="183" t="s">
        <v>643</v>
      </c>
      <c r="C148" s="250" t="s">
        <v>475</v>
      </c>
      <c r="D148" s="250" t="s">
        <v>476</v>
      </c>
      <c r="E148" s="250" t="s">
        <v>474</v>
      </c>
      <c r="F148" s="380" t="s">
        <v>47</v>
      </c>
      <c r="G148" s="183"/>
      <c r="H148" s="184">
        <v>8491.64</v>
      </c>
      <c r="I148" s="184">
        <v>8491.64</v>
      </c>
      <c r="J148" s="185"/>
      <c r="K148" s="195">
        <v>0.8</v>
      </c>
      <c r="L148" s="186"/>
      <c r="M148" s="176">
        <v>39650</v>
      </c>
      <c r="N148" s="129" t="s">
        <v>296</v>
      </c>
      <c r="O148" s="183"/>
      <c r="P148" s="184"/>
      <c r="Q148" s="183"/>
      <c r="R148" s="216"/>
      <c r="S148" s="384"/>
      <c r="T148" s="217"/>
      <c r="U148" s="384">
        <v>0.8</v>
      </c>
    </row>
    <row r="149" spans="1:21" s="95" customFormat="1" ht="53.25" customHeight="1" x14ac:dyDescent="0.25">
      <c r="A149" s="183">
        <v>75</v>
      </c>
      <c r="B149" s="183" t="s">
        <v>644</v>
      </c>
      <c r="C149" s="250" t="s">
        <v>478</v>
      </c>
      <c r="D149" s="250" t="s">
        <v>479</v>
      </c>
      <c r="E149" s="250" t="s">
        <v>477</v>
      </c>
      <c r="F149" s="380" t="s">
        <v>47</v>
      </c>
      <c r="G149" s="183"/>
      <c r="H149" s="184">
        <v>114870.37</v>
      </c>
      <c r="I149" s="183">
        <v>114870.37</v>
      </c>
      <c r="J149" s="185"/>
      <c r="K149" s="195">
        <v>2.1</v>
      </c>
      <c r="L149" s="186"/>
      <c r="M149" s="176">
        <v>39650</v>
      </c>
      <c r="N149" s="129" t="s">
        <v>296</v>
      </c>
      <c r="O149" s="183"/>
      <c r="P149" s="184"/>
      <c r="Q149" s="183"/>
      <c r="R149" s="216"/>
      <c r="S149" s="384"/>
      <c r="T149" s="384">
        <v>0.1</v>
      </c>
      <c r="U149" s="384">
        <v>2</v>
      </c>
    </row>
    <row r="150" spans="1:21" s="95" customFormat="1" ht="53.25" customHeight="1" x14ac:dyDescent="0.25">
      <c r="A150" s="183">
        <v>76</v>
      </c>
      <c r="B150" s="183" t="s">
        <v>645</v>
      </c>
      <c r="C150" s="250" t="s">
        <v>481</v>
      </c>
      <c r="D150" s="250" t="s">
        <v>482</v>
      </c>
      <c r="E150" s="250" t="s">
        <v>480</v>
      </c>
      <c r="F150" s="380" t="s">
        <v>47</v>
      </c>
      <c r="G150" s="183"/>
      <c r="H150" s="184">
        <v>14896.45</v>
      </c>
      <c r="I150" s="183">
        <v>14896.45</v>
      </c>
      <c r="J150" s="185"/>
      <c r="K150" s="195">
        <v>0.6</v>
      </c>
      <c r="L150" s="186"/>
      <c r="M150" s="176">
        <v>39650</v>
      </c>
      <c r="N150" s="129" t="s">
        <v>296</v>
      </c>
      <c r="O150" s="183"/>
      <c r="P150" s="184"/>
      <c r="Q150" s="183"/>
      <c r="R150" s="216"/>
      <c r="S150" s="384"/>
      <c r="T150" s="384">
        <v>0.3</v>
      </c>
      <c r="U150" s="384">
        <v>0.3</v>
      </c>
    </row>
    <row r="151" spans="1:21" s="95" customFormat="1" ht="53.25" customHeight="1" x14ac:dyDescent="0.25">
      <c r="A151" s="183">
        <v>77</v>
      </c>
      <c r="B151" s="183" t="s">
        <v>646</v>
      </c>
      <c r="C151" s="250" t="s">
        <v>484</v>
      </c>
      <c r="D151" s="250" t="s">
        <v>485</v>
      </c>
      <c r="E151" s="250" t="s">
        <v>483</v>
      </c>
      <c r="F151" s="380" t="s">
        <v>47</v>
      </c>
      <c r="G151" s="183"/>
      <c r="H151" s="184">
        <v>430106.45</v>
      </c>
      <c r="I151" s="184">
        <v>430106.45</v>
      </c>
      <c r="J151" s="185"/>
      <c r="K151" s="195">
        <v>0.75</v>
      </c>
      <c r="L151" s="186"/>
      <c r="M151" s="176">
        <v>39650</v>
      </c>
      <c r="N151" s="129" t="s">
        <v>296</v>
      </c>
      <c r="O151" s="183"/>
      <c r="P151" s="184"/>
      <c r="Q151" s="183"/>
      <c r="R151" s="216"/>
      <c r="S151" s="384"/>
      <c r="T151" s="384">
        <v>0.6</v>
      </c>
      <c r="U151" s="384">
        <v>0.15</v>
      </c>
    </row>
    <row r="152" spans="1:21" s="95" customFormat="1" ht="53.25" customHeight="1" x14ac:dyDescent="0.25">
      <c r="A152" s="183">
        <v>78</v>
      </c>
      <c r="B152" s="183" t="s">
        <v>647</v>
      </c>
      <c r="C152" s="250" t="s">
        <v>487</v>
      </c>
      <c r="D152" s="250" t="s">
        <v>488</v>
      </c>
      <c r="E152" s="250" t="s">
        <v>486</v>
      </c>
      <c r="F152" s="380" t="s">
        <v>47</v>
      </c>
      <c r="G152" s="183"/>
      <c r="H152" s="184">
        <v>7808.06</v>
      </c>
      <c r="I152" s="184">
        <v>7808.06</v>
      </c>
      <c r="J152" s="185"/>
      <c r="K152" s="195">
        <v>0.6</v>
      </c>
      <c r="L152" s="186"/>
      <c r="M152" s="176">
        <v>39650</v>
      </c>
      <c r="N152" s="129" t="s">
        <v>296</v>
      </c>
      <c r="O152" s="183"/>
      <c r="P152" s="184"/>
      <c r="Q152" s="183"/>
      <c r="R152" s="216"/>
      <c r="S152" s="384">
        <v>0.4</v>
      </c>
      <c r="T152" s="384">
        <v>0.2</v>
      </c>
      <c r="U152" s="384"/>
    </row>
    <row r="153" spans="1:21" s="95" customFormat="1" ht="53.25" customHeight="1" x14ac:dyDescent="0.25">
      <c r="A153" s="183">
        <v>79</v>
      </c>
      <c r="B153" s="183" t="s">
        <v>648</v>
      </c>
      <c r="C153" s="250" t="s">
        <v>490</v>
      </c>
      <c r="D153" s="250" t="s">
        <v>110</v>
      </c>
      <c r="E153" s="250" t="s">
        <v>489</v>
      </c>
      <c r="F153" s="380" t="s">
        <v>47</v>
      </c>
      <c r="G153" s="183"/>
      <c r="H153" s="184">
        <v>11712.08</v>
      </c>
      <c r="I153" s="183"/>
      <c r="J153" s="185"/>
      <c r="K153" s="195">
        <v>0.3</v>
      </c>
      <c r="L153" s="186"/>
      <c r="M153" s="176">
        <v>39650</v>
      </c>
      <c r="N153" s="129" t="s">
        <v>296</v>
      </c>
      <c r="O153" s="183"/>
      <c r="P153" s="184"/>
      <c r="Q153" s="183"/>
      <c r="R153" s="216"/>
      <c r="S153" s="384"/>
      <c r="T153" s="384">
        <v>0.3</v>
      </c>
      <c r="U153" s="384"/>
    </row>
    <row r="154" spans="1:21" s="95" customFormat="1" ht="53.25" customHeight="1" x14ac:dyDescent="0.25">
      <c r="A154" s="183">
        <v>80</v>
      </c>
      <c r="B154" s="183" t="s">
        <v>649</v>
      </c>
      <c r="C154" s="250" t="s">
        <v>492</v>
      </c>
      <c r="D154" s="250" t="s">
        <v>493</v>
      </c>
      <c r="E154" s="250" t="s">
        <v>491</v>
      </c>
      <c r="F154" s="380" t="s">
        <v>47</v>
      </c>
      <c r="G154" s="183"/>
      <c r="H154" s="184">
        <v>1</v>
      </c>
      <c r="I154" s="184">
        <v>1</v>
      </c>
      <c r="J154" s="185"/>
      <c r="K154" s="195">
        <v>0.3</v>
      </c>
      <c r="L154" s="186"/>
      <c r="M154" s="176">
        <v>39650</v>
      </c>
      <c r="N154" s="129" t="s">
        <v>296</v>
      </c>
      <c r="O154" s="183"/>
      <c r="P154" s="184"/>
      <c r="Q154" s="183"/>
      <c r="R154" s="216"/>
      <c r="S154" s="384">
        <v>0.3</v>
      </c>
      <c r="T154" s="384"/>
      <c r="U154" s="384"/>
    </row>
    <row r="155" spans="1:21" s="95" customFormat="1" ht="53.25" customHeight="1" x14ac:dyDescent="0.25">
      <c r="A155" s="183">
        <v>81</v>
      </c>
      <c r="B155" s="183" t="s">
        <v>650</v>
      </c>
      <c r="C155" s="250" t="s">
        <v>460</v>
      </c>
      <c r="D155" s="250" t="s">
        <v>495</v>
      </c>
      <c r="E155" s="250" t="s">
        <v>494</v>
      </c>
      <c r="F155" s="380" t="s">
        <v>47</v>
      </c>
      <c r="G155" s="183"/>
      <c r="H155" s="184">
        <v>1</v>
      </c>
      <c r="I155" s="184">
        <v>1</v>
      </c>
      <c r="J155" s="185"/>
      <c r="K155" s="195">
        <v>0.2</v>
      </c>
      <c r="L155" s="186"/>
      <c r="M155" s="176">
        <v>39650</v>
      </c>
      <c r="N155" s="129" t="s">
        <v>296</v>
      </c>
      <c r="O155" s="183"/>
      <c r="P155" s="184"/>
      <c r="Q155" s="183"/>
      <c r="R155" s="216"/>
      <c r="S155" s="384">
        <v>0.2</v>
      </c>
      <c r="T155" s="384"/>
      <c r="U155" s="384"/>
    </row>
    <row r="156" spans="1:21" s="95" customFormat="1" ht="53.25" customHeight="1" x14ac:dyDescent="0.25">
      <c r="A156" s="183">
        <v>82</v>
      </c>
      <c r="B156" s="183" t="s">
        <v>651</v>
      </c>
      <c r="C156" s="250" t="s">
        <v>304</v>
      </c>
      <c r="D156" s="250" t="s">
        <v>497</v>
      </c>
      <c r="E156" s="250" t="s">
        <v>496</v>
      </c>
      <c r="F156" s="380" t="s">
        <v>47</v>
      </c>
      <c r="G156" s="183"/>
      <c r="H156" s="184">
        <v>392521</v>
      </c>
      <c r="I156" s="184">
        <v>392521</v>
      </c>
      <c r="J156" s="185"/>
      <c r="K156" s="195">
        <v>0.5</v>
      </c>
      <c r="L156" s="186"/>
      <c r="M156" s="176">
        <v>39650</v>
      </c>
      <c r="N156" s="129" t="s">
        <v>296</v>
      </c>
      <c r="O156" s="183"/>
      <c r="P156" s="184"/>
      <c r="Q156" s="183"/>
      <c r="R156" s="216"/>
      <c r="S156" s="384">
        <v>0.5</v>
      </c>
      <c r="T156" s="384"/>
      <c r="U156" s="384"/>
    </row>
    <row r="157" spans="1:21" s="95" customFormat="1" ht="53.25" customHeight="1" x14ac:dyDescent="0.25">
      <c r="A157" s="183">
        <v>83</v>
      </c>
      <c r="B157" s="183" t="s">
        <v>652</v>
      </c>
      <c r="C157" s="250" t="s">
        <v>492</v>
      </c>
      <c r="D157" s="250" t="s">
        <v>499</v>
      </c>
      <c r="E157" s="250" t="s">
        <v>498</v>
      </c>
      <c r="F157" s="380" t="s">
        <v>47</v>
      </c>
      <c r="G157" s="183"/>
      <c r="H157" s="184">
        <v>1</v>
      </c>
      <c r="I157" s="184">
        <v>1</v>
      </c>
      <c r="J157" s="185"/>
      <c r="K157" s="195">
        <v>0.3</v>
      </c>
      <c r="L157" s="186"/>
      <c r="M157" s="176">
        <v>39650</v>
      </c>
      <c r="N157" s="129" t="s">
        <v>296</v>
      </c>
      <c r="O157" s="183"/>
      <c r="P157" s="184"/>
      <c r="Q157" s="183"/>
      <c r="R157" s="216"/>
      <c r="S157" s="384">
        <v>0.3</v>
      </c>
      <c r="T157" s="217"/>
      <c r="U157" s="384"/>
    </row>
    <row r="158" spans="1:21" s="95" customFormat="1" ht="53.25" customHeight="1" x14ac:dyDescent="0.25">
      <c r="A158" s="183">
        <v>84</v>
      </c>
      <c r="B158" s="183" t="s">
        <v>653</v>
      </c>
      <c r="C158" s="250" t="s">
        <v>492</v>
      </c>
      <c r="D158" s="250" t="s">
        <v>501</v>
      </c>
      <c r="E158" s="250" t="s">
        <v>500</v>
      </c>
      <c r="F158" s="380" t="s">
        <v>47</v>
      </c>
      <c r="G158" s="183"/>
      <c r="H158" s="184">
        <v>1</v>
      </c>
      <c r="I158" s="184">
        <v>1</v>
      </c>
      <c r="J158" s="185"/>
      <c r="K158" s="195">
        <v>0.3</v>
      </c>
      <c r="L158" s="186"/>
      <c r="M158" s="176">
        <v>39650</v>
      </c>
      <c r="N158" s="129" t="s">
        <v>296</v>
      </c>
      <c r="O158" s="183"/>
      <c r="P158" s="184"/>
      <c r="Q158" s="183"/>
      <c r="R158" s="216"/>
      <c r="S158" s="384">
        <v>0.3</v>
      </c>
      <c r="T158" s="384"/>
      <c r="U158" s="384"/>
    </row>
    <row r="159" spans="1:21" s="95" customFormat="1" ht="53.25" customHeight="1" x14ac:dyDescent="0.25">
      <c r="A159" s="183">
        <v>85</v>
      </c>
      <c r="B159" s="183" t="s">
        <v>654</v>
      </c>
      <c r="C159" s="250" t="s">
        <v>304</v>
      </c>
      <c r="D159" s="250" t="s">
        <v>503</v>
      </c>
      <c r="E159" s="250" t="s">
        <v>502</v>
      </c>
      <c r="F159" s="380" t="s">
        <v>47</v>
      </c>
      <c r="G159" s="183"/>
      <c r="H159" s="184">
        <v>1</v>
      </c>
      <c r="I159" s="184">
        <v>1</v>
      </c>
      <c r="J159" s="185"/>
      <c r="K159" s="195">
        <v>0.5</v>
      </c>
      <c r="L159" s="186"/>
      <c r="M159" s="176">
        <v>39650</v>
      </c>
      <c r="N159" s="129" t="s">
        <v>296</v>
      </c>
      <c r="O159" s="183"/>
      <c r="P159" s="184"/>
      <c r="Q159" s="183"/>
      <c r="R159" s="216"/>
      <c r="S159" s="384">
        <v>0.5</v>
      </c>
      <c r="T159" s="384"/>
      <c r="U159" s="384"/>
    </row>
    <row r="160" spans="1:21" s="95" customFormat="1" ht="53.25" customHeight="1" x14ac:dyDescent="0.25">
      <c r="A160" s="183">
        <v>86</v>
      </c>
      <c r="B160" s="183" t="s">
        <v>655</v>
      </c>
      <c r="C160" s="250" t="s">
        <v>505</v>
      </c>
      <c r="D160" s="250" t="s">
        <v>506</v>
      </c>
      <c r="E160" s="250" t="s">
        <v>504</v>
      </c>
      <c r="F160" s="380" t="s">
        <v>47</v>
      </c>
      <c r="G160" s="183"/>
      <c r="H160" s="184">
        <v>1061.46</v>
      </c>
      <c r="I160" s="184">
        <v>1061.46</v>
      </c>
      <c r="J160" s="185"/>
      <c r="K160" s="195">
        <v>0.1</v>
      </c>
      <c r="L160" s="186"/>
      <c r="M160" s="176">
        <v>39650</v>
      </c>
      <c r="N160" s="129" t="s">
        <v>296</v>
      </c>
      <c r="O160" s="183"/>
      <c r="P160" s="184"/>
      <c r="Q160" s="183"/>
      <c r="R160" s="216"/>
      <c r="S160" s="384">
        <v>0</v>
      </c>
      <c r="T160" s="384"/>
      <c r="U160" s="384">
        <v>0.1</v>
      </c>
    </row>
    <row r="161" spans="1:21" s="95" customFormat="1" ht="53.25" customHeight="1" x14ac:dyDescent="0.25">
      <c r="A161" s="183">
        <v>87</v>
      </c>
      <c r="B161" s="183" t="s">
        <v>656</v>
      </c>
      <c r="C161" s="250" t="s">
        <v>505</v>
      </c>
      <c r="D161" s="250" t="s">
        <v>508</v>
      </c>
      <c r="E161" s="250" t="s">
        <v>507</v>
      </c>
      <c r="F161" s="380" t="s">
        <v>47</v>
      </c>
      <c r="G161" s="183"/>
      <c r="H161" s="184">
        <v>1061.46</v>
      </c>
      <c r="I161" s="184">
        <v>1061.46</v>
      </c>
      <c r="J161" s="185"/>
      <c r="K161" s="195">
        <v>0.1</v>
      </c>
      <c r="L161" s="186"/>
      <c r="M161" s="176">
        <v>39650</v>
      </c>
      <c r="N161" s="129" t="s">
        <v>296</v>
      </c>
      <c r="O161" s="183"/>
      <c r="P161" s="184"/>
      <c r="Q161" s="183"/>
      <c r="R161" s="216"/>
      <c r="S161" s="384"/>
      <c r="T161" s="384"/>
      <c r="U161" s="384">
        <v>0.1</v>
      </c>
    </row>
    <row r="162" spans="1:21" s="95" customFormat="1" ht="53.25" customHeight="1" x14ac:dyDescent="0.25">
      <c r="A162" s="183">
        <v>88</v>
      </c>
      <c r="B162" s="183" t="s">
        <v>657</v>
      </c>
      <c r="C162" s="250" t="s">
        <v>505</v>
      </c>
      <c r="D162" s="250" t="s">
        <v>510</v>
      </c>
      <c r="E162" s="250" t="s">
        <v>509</v>
      </c>
      <c r="F162" s="380" t="s">
        <v>47</v>
      </c>
      <c r="G162" s="183"/>
      <c r="H162" s="184">
        <v>1061.46</v>
      </c>
      <c r="I162" s="184">
        <v>1061.46</v>
      </c>
      <c r="J162" s="185"/>
      <c r="K162" s="195">
        <v>0.1</v>
      </c>
      <c r="L162" s="186"/>
      <c r="M162" s="176">
        <v>39650</v>
      </c>
      <c r="N162" s="129" t="s">
        <v>296</v>
      </c>
      <c r="O162" s="183"/>
      <c r="P162" s="184"/>
      <c r="Q162" s="183"/>
      <c r="R162" s="216"/>
      <c r="S162" s="384"/>
      <c r="T162" s="384"/>
      <c r="U162" s="384">
        <v>0.1</v>
      </c>
    </row>
    <row r="163" spans="1:21" s="95" customFormat="1" ht="53.25" customHeight="1" x14ac:dyDescent="0.25">
      <c r="A163" s="183">
        <v>89</v>
      </c>
      <c r="B163" s="183" t="s">
        <v>658</v>
      </c>
      <c r="C163" s="203" t="s">
        <v>1225</v>
      </c>
      <c r="D163" s="422" t="s">
        <v>512</v>
      </c>
      <c r="E163" s="250" t="s">
        <v>511</v>
      </c>
      <c r="F163" s="380" t="s">
        <v>47</v>
      </c>
      <c r="G163" s="183"/>
      <c r="H163" s="184">
        <v>23352.01</v>
      </c>
      <c r="I163" s="184">
        <v>23352.01</v>
      </c>
      <c r="J163" s="185"/>
      <c r="K163" s="195"/>
      <c r="L163" s="186"/>
      <c r="M163" s="176">
        <v>39650</v>
      </c>
      <c r="N163" s="129" t="s">
        <v>296</v>
      </c>
      <c r="O163" s="183"/>
      <c r="P163" s="184"/>
      <c r="Q163" s="183"/>
      <c r="R163" s="216"/>
      <c r="S163" s="384"/>
      <c r="T163" s="384"/>
      <c r="U163" s="384"/>
    </row>
    <row r="164" spans="1:21" s="95" customFormat="1" ht="53.25" customHeight="1" x14ac:dyDescent="0.25">
      <c r="A164" s="183"/>
      <c r="B164" s="183"/>
      <c r="C164" s="374" t="s">
        <v>1302</v>
      </c>
      <c r="D164" s="423"/>
      <c r="E164" s="250"/>
      <c r="F164" s="380"/>
      <c r="G164" s="183"/>
      <c r="H164" s="184"/>
      <c r="I164" s="183"/>
      <c r="J164" s="185"/>
      <c r="K164" s="195">
        <v>0.80600000000000005</v>
      </c>
      <c r="L164" s="186"/>
      <c r="M164" s="176"/>
      <c r="N164" s="129"/>
      <c r="O164" s="183"/>
      <c r="P164" s="184"/>
      <c r="Q164" s="183"/>
      <c r="R164" s="216"/>
      <c r="S164" s="384"/>
      <c r="T164" s="384"/>
      <c r="U164" s="384">
        <v>0.80600000000000005</v>
      </c>
    </row>
    <row r="165" spans="1:21" s="221" customFormat="1" ht="53.25" customHeight="1" x14ac:dyDescent="0.25">
      <c r="A165" s="183"/>
      <c r="B165" s="183"/>
      <c r="C165" s="374" t="s">
        <v>1303</v>
      </c>
      <c r="D165" s="424"/>
      <c r="E165" s="250"/>
      <c r="F165" s="380"/>
      <c r="G165" s="183"/>
      <c r="H165" s="184"/>
      <c r="I165" s="183"/>
      <c r="J165" s="185"/>
      <c r="K165" s="195"/>
      <c r="L165" s="186"/>
      <c r="M165" s="176"/>
      <c r="N165" s="129"/>
      <c r="O165" s="183"/>
      <c r="P165" s="184"/>
      <c r="Q165" s="183"/>
      <c r="R165" s="216"/>
      <c r="S165" s="384"/>
      <c r="T165" s="384"/>
      <c r="U165" s="384"/>
    </row>
    <row r="166" spans="1:21" s="95" customFormat="1" ht="53.25" customHeight="1" x14ac:dyDescent="0.25">
      <c r="A166" s="183">
        <v>90</v>
      </c>
      <c r="B166" s="183" t="s">
        <v>659</v>
      </c>
      <c r="C166" s="250" t="s">
        <v>514</v>
      </c>
      <c r="D166" s="250" t="s">
        <v>515</v>
      </c>
      <c r="E166" s="250" t="s">
        <v>513</v>
      </c>
      <c r="F166" s="380" t="s">
        <v>47</v>
      </c>
      <c r="G166" s="183"/>
      <c r="H166" s="184">
        <v>8491.64</v>
      </c>
      <c r="I166" s="184">
        <v>8491.64</v>
      </c>
      <c r="J166" s="185"/>
      <c r="K166" s="195">
        <v>0.8</v>
      </c>
      <c r="L166" s="186"/>
      <c r="M166" s="176">
        <v>39650</v>
      </c>
      <c r="N166" s="129" t="s">
        <v>296</v>
      </c>
      <c r="O166" s="183"/>
      <c r="P166" s="184"/>
      <c r="Q166" s="183"/>
      <c r="R166" s="216"/>
      <c r="S166" s="384"/>
      <c r="T166" s="384"/>
      <c r="U166" s="384">
        <v>0.8</v>
      </c>
    </row>
    <row r="167" spans="1:21" s="95" customFormat="1" ht="53.25" customHeight="1" x14ac:dyDescent="0.25">
      <c r="A167" s="183">
        <v>91</v>
      </c>
      <c r="B167" s="183" t="s">
        <v>660</v>
      </c>
      <c r="C167" s="203" t="s">
        <v>1225</v>
      </c>
      <c r="D167" s="422" t="s">
        <v>517</v>
      </c>
      <c r="E167" s="250" t="s">
        <v>516</v>
      </c>
      <c r="F167" s="380" t="s">
        <v>47</v>
      </c>
      <c r="G167" s="183"/>
      <c r="H167" s="184">
        <v>32635.47</v>
      </c>
      <c r="I167" s="184">
        <v>32635.47</v>
      </c>
      <c r="J167" s="185"/>
      <c r="K167" s="195"/>
      <c r="L167" s="186"/>
      <c r="M167" s="176">
        <v>39650</v>
      </c>
      <c r="N167" s="129" t="s">
        <v>296</v>
      </c>
      <c r="O167" s="183"/>
      <c r="P167" s="184"/>
      <c r="Q167" s="183"/>
      <c r="R167" s="216"/>
      <c r="S167" s="384"/>
      <c r="T167" s="384"/>
      <c r="U167" s="384"/>
    </row>
    <row r="168" spans="1:21" s="95" customFormat="1" ht="53.25" customHeight="1" x14ac:dyDescent="0.25">
      <c r="A168" s="183"/>
      <c r="B168" s="183"/>
      <c r="C168" s="374" t="s">
        <v>1300</v>
      </c>
      <c r="D168" s="423"/>
      <c r="E168" s="250"/>
      <c r="F168" s="380"/>
      <c r="G168" s="183"/>
      <c r="H168" s="184"/>
      <c r="I168" s="183"/>
      <c r="J168" s="185"/>
      <c r="K168" s="195">
        <v>0.48699999999999999</v>
      </c>
      <c r="L168" s="186"/>
      <c r="M168" s="176"/>
      <c r="N168" s="129"/>
      <c r="O168" s="183"/>
      <c r="P168" s="184"/>
      <c r="Q168" s="183"/>
      <c r="R168" s="216"/>
      <c r="S168" s="384"/>
      <c r="T168" s="384">
        <v>0.33500000000000002</v>
      </c>
      <c r="U168" s="384">
        <v>0.152</v>
      </c>
    </row>
    <row r="169" spans="1:21" s="95" customFormat="1" ht="53.25" customHeight="1" x14ac:dyDescent="0.25">
      <c r="A169" s="183"/>
      <c r="B169" s="183"/>
      <c r="C169" s="374" t="s">
        <v>1301</v>
      </c>
      <c r="D169" s="424"/>
      <c r="E169" s="250"/>
      <c r="F169" s="380"/>
      <c r="G169" s="183"/>
      <c r="H169" s="184"/>
      <c r="I169" s="183"/>
      <c r="J169" s="185"/>
      <c r="K169" s="195"/>
      <c r="L169" s="186"/>
      <c r="M169" s="176"/>
      <c r="N169" s="129"/>
      <c r="O169" s="183"/>
      <c r="P169" s="184"/>
      <c r="Q169" s="183"/>
      <c r="R169" s="216"/>
      <c r="S169" s="384"/>
      <c r="T169" s="384"/>
      <c r="U169" s="384"/>
    </row>
    <row r="170" spans="1:21" s="95" customFormat="1" ht="53.25" customHeight="1" x14ac:dyDescent="0.25">
      <c r="A170" s="183">
        <v>92</v>
      </c>
      <c r="B170" s="183" t="s">
        <v>661</v>
      </c>
      <c r="C170" s="250" t="s">
        <v>1225</v>
      </c>
      <c r="D170" s="422" t="s">
        <v>519</v>
      </c>
      <c r="E170" s="250" t="s">
        <v>518</v>
      </c>
      <c r="F170" s="380" t="s">
        <v>47</v>
      </c>
      <c r="G170" s="183"/>
      <c r="H170" s="184">
        <v>27328.19</v>
      </c>
      <c r="I170" s="184">
        <v>27328.19</v>
      </c>
      <c r="J170" s="185"/>
      <c r="K170" s="195"/>
      <c r="L170" s="186"/>
      <c r="M170" s="176">
        <v>39650</v>
      </c>
      <c r="N170" s="129" t="s">
        <v>296</v>
      </c>
      <c r="O170" s="183"/>
      <c r="P170" s="184"/>
      <c r="Q170" s="183"/>
      <c r="R170" s="216"/>
      <c r="S170" s="384"/>
      <c r="T170" s="384"/>
      <c r="U170" s="384"/>
    </row>
    <row r="171" spans="1:21" s="95" customFormat="1" ht="53.25" customHeight="1" x14ac:dyDescent="0.25">
      <c r="A171" s="183"/>
      <c r="B171" s="183"/>
      <c r="C171" s="250" t="s">
        <v>1298</v>
      </c>
      <c r="D171" s="423"/>
      <c r="E171" s="250"/>
      <c r="F171" s="380"/>
      <c r="G171" s="183"/>
      <c r="H171" s="184"/>
      <c r="I171" s="183"/>
      <c r="J171" s="185"/>
      <c r="K171" s="195">
        <v>0.52100000000000002</v>
      </c>
      <c r="L171" s="186"/>
      <c r="M171" s="176"/>
      <c r="N171" s="129"/>
      <c r="O171" s="183"/>
      <c r="P171" s="184"/>
      <c r="Q171" s="183"/>
      <c r="R171" s="216"/>
      <c r="S171" s="384"/>
      <c r="T171" s="384">
        <v>0.40600000000000003</v>
      </c>
      <c r="U171" s="384">
        <v>0.115</v>
      </c>
    </row>
    <row r="172" spans="1:21" s="95" customFormat="1" ht="53.25" customHeight="1" x14ac:dyDescent="0.25">
      <c r="A172" s="183"/>
      <c r="B172" s="183"/>
      <c r="C172" s="250" t="s">
        <v>1299</v>
      </c>
      <c r="D172" s="424"/>
      <c r="E172" s="250"/>
      <c r="F172" s="380"/>
      <c r="G172" s="183"/>
      <c r="H172" s="184"/>
      <c r="I172" s="183"/>
      <c r="J172" s="185"/>
      <c r="K172" s="195"/>
      <c r="L172" s="186"/>
      <c r="M172" s="176"/>
      <c r="N172" s="129"/>
      <c r="O172" s="183"/>
      <c r="P172" s="184"/>
      <c r="Q172" s="183"/>
      <c r="R172" s="216"/>
      <c r="S172" s="384"/>
      <c r="T172" s="384"/>
      <c r="U172" s="384"/>
    </row>
    <row r="173" spans="1:21" s="95" customFormat="1" ht="53.25" customHeight="1" x14ac:dyDescent="0.25">
      <c r="A173" s="183">
        <v>93</v>
      </c>
      <c r="B173" s="183" t="s">
        <v>662</v>
      </c>
      <c r="C173" s="203" t="s">
        <v>1297</v>
      </c>
      <c r="D173" s="250" t="s">
        <v>521</v>
      </c>
      <c r="E173" s="250" t="s">
        <v>520</v>
      </c>
      <c r="F173" s="380" t="s">
        <v>47</v>
      </c>
      <c r="G173" s="183"/>
      <c r="H173" s="184">
        <v>11712.08</v>
      </c>
      <c r="I173" s="184">
        <v>11712.08</v>
      </c>
      <c r="J173" s="185"/>
      <c r="K173" s="195">
        <v>1.1060000000000001</v>
      </c>
      <c r="L173" s="186"/>
      <c r="M173" s="176">
        <v>39650</v>
      </c>
      <c r="N173" s="129" t="s">
        <v>296</v>
      </c>
      <c r="O173" s="183"/>
      <c r="P173" s="184"/>
      <c r="Q173" s="183"/>
      <c r="R173" s="216"/>
      <c r="S173" s="384">
        <v>0.55600000000000005</v>
      </c>
      <c r="T173" s="384">
        <v>0.55000000000000004</v>
      </c>
      <c r="U173" s="384"/>
    </row>
    <row r="174" spans="1:21" s="95" customFormat="1" ht="53.25" customHeight="1" x14ac:dyDescent="0.25">
      <c r="A174" s="183">
        <v>94</v>
      </c>
      <c r="B174" s="183" t="s">
        <v>663</v>
      </c>
      <c r="C174" s="203" t="s">
        <v>1296</v>
      </c>
      <c r="D174" s="250" t="s">
        <v>523</v>
      </c>
      <c r="E174" s="250" t="s">
        <v>522</v>
      </c>
      <c r="F174" s="380" t="s">
        <v>47</v>
      </c>
      <c r="G174" s="183"/>
      <c r="H174" s="184">
        <v>1</v>
      </c>
      <c r="I174" s="184">
        <v>1</v>
      </c>
      <c r="J174" s="185"/>
      <c r="K174" s="195">
        <v>0.35</v>
      </c>
      <c r="L174" s="186"/>
      <c r="M174" s="176">
        <v>39650</v>
      </c>
      <c r="N174" s="129" t="s">
        <v>296</v>
      </c>
      <c r="O174" s="183"/>
      <c r="P174" s="184"/>
      <c r="Q174" s="183"/>
      <c r="R174" s="216"/>
      <c r="S174" s="384">
        <v>0.35</v>
      </c>
      <c r="T174" s="384"/>
      <c r="U174" s="384"/>
    </row>
    <row r="175" spans="1:21" s="95" customFormat="1" ht="53.25" customHeight="1" x14ac:dyDescent="0.25">
      <c r="A175" s="183">
        <v>95</v>
      </c>
      <c r="B175" s="183" t="s">
        <v>664</v>
      </c>
      <c r="C175" s="203" t="s">
        <v>1295</v>
      </c>
      <c r="D175" s="250" t="s">
        <v>525</v>
      </c>
      <c r="E175" s="250" t="s">
        <v>524</v>
      </c>
      <c r="F175" s="380" t="s">
        <v>47</v>
      </c>
      <c r="G175" s="183"/>
      <c r="H175" s="184">
        <v>1</v>
      </c>
      <c r="I175" s="184">
        <v>1</v>
      </c>
      <c r="J175" s="185"/>
      <c r="K175" s="195">
        <v>0.106</v>
      </c>
      <c r="L175" s="186"/>
      <c r="M175" s="176">
        <v>39650</v>
      </c>
      <c r="N175" s="129" t="s">
        <v>296</v>
      </c>
      <c r="O175" s="183"/>
      <c r="P175" s="184"/>
      <c r="Q175" s="183"/>
      <c r="R175" s="216"/>
      <c r="S175" s="384">
        <v>0.106</v>
      </c>
      <c r="T175" s="384"/>
      <c r="U175" s="384"/>
    </row>
    <row r="176" spans="1:21" s="95" customFormat="1" ht="53.25" customHeight="1" x14ac:dyDescent="0.25">
      <c r="A176" s="183">
        <v>96</v>
      </c>
      <c r="B176" s="183" t="s">
        <v>665</v>
      </c>
      <c r="C176" s="250" t="s">
        <v>1225</v>
      </c>
      <c r="D176" s="422" t="s">
        <v>527</v>
      </c>
      <c r="E176" s="250" t="s">
        <v>526</v>
      </c>
      <c r="F176" s="380" t="s">
        <v>47</v>
      </c>
      <c r="G176" s="183"/>
      <c r="H176" s="185">
        <v>3904.03</v>
      </c>
      <c r="I176" s="185">
        <v>3904.03</v>
      </c>
      <c r="J176" s="185"/>
      <c r="K176" s="195"/>
      <c r="L176" s="186"/>
      <c r="M176" s="176">
        <v>39650</v>
      </c>
      <c r="N176" s="129" t="s">
        <v>296</v>
      </c>
      <c r="O176" s="183"/>
      <c r="P176" s="184"/>
      <c r="Q176" s="183"/>
      <c r="R176" s="216"/>
      <c r="S176" s="384"/>
      <c r="T176" s="384"/>
      <c r="U176" s="384"/>
    </row>
    <row r="177" spans="1:21" s="95" customFormat="1" ht="53.25" customHeight="1" x14ac:dyDescent="0.25">
      <c r="A177" s="183"/>
      <c r="B177" s="183"/>
      <c r="C177" s="250" t="s">
        <v>1293</v>
      </c>
      <c r="D177" s="423"/>
      <c r="E177" s="250"/>
      <c r="F177" s="380" t="s">
        <v>47</v>
      </c>
      <c r="G177" s="183"/>
      <c r="H177" s="185"/>
      <c r="I177" s="183"/>
      <c r="J177" s="185"/>
      <c r="K177" s="195">
        <v>0.317</v>
      </c>
      <c r="L177" s="186"/>
      <c r="M177" s="176"/>
      <c r="N177" s="129"/>
      <c r="O177" s="183"/>
      <c r="P177" s="184"/>
      <c r="Q177" s="183"/>
      <c r="R177" s="216"/>
      <c r="S177" s="384"/>
      <c r="T177" s="384">
        <v>0.14499999999999999</v>
      </c>
      <c r="U177" s="384">
        <v>0.17199999999999999</v>
      </c>
    </row>
    <row r="178" spans="1:21" s="95" customFormat="1" ht="53.25" customHeight="1" x14ac:dyDescent="0.25">
      <c r="A178" s="183"/>
      <c r="B178" s="183"/>
      <c r="C178" s="250" t="s">
        <v>1294</v>
      </c>
      <c r="D178" s="424"/>
      <c r="E178" s="250"/>
      <c r="F178" s="380" t="s">
        <v>47</v>
      </c>
      <c r="G178" s="183"/>
      <c r="H178" s="185"/>
      <c r="I178" s="183"/>
      <c r="J178" s="185"/>
      <c r="K178" s="195"/>
      <c r="L178" s="186"/>
      <c r="M178" s="176"/>
      <c r="N178" s="129"/>
      <c r="O178" s="183"/>
      <c r="P178" s="184"/>
      <c r="Q178" s="183"/>
      <c r="R178" s="216"/>
      <c r="S178" s="384"/>
      <c r="T178" s="384"/>
      <c r="U178" s="384"/>
    </row>
    <row r="179" spans="1:21" s="95" customFormat="1" ht="53.25" customHeight="1" x14ac:dyDescent="0.25">
      <c r="A179" s="183">
        <v>97</v>
      </c>
      <c r="B179" s="183" t="s">
        <v>666</v>
      </c>
      <c r="C179" s="250" t="s">
        <v>1292</v>
      </c>
      <c r="D179" s="250" t="s">
        <v>529</v>
      </c>
      <c r="E179" s="250" t="s">
        <v>528</v>
      </c>
      <c r="F179" s="380" t="s">
        <v>47</v>
      </c>
      <c r="G179" s="183"/>
      <c r="H179" s="185">
        <v>1592.19</v>
      </c>
      <c r="I179" s="185">
        <v>1592.19</v>
      </c>
      <c r="J179" s="185"/>
      <c r="K179" s="195">
        <v>0.21099999999999999</v>
      </c>
      <c r="L179" s="188"/>
      <c r="M179" s="176">
        <v>39650</v>
      </c>
      <c r="N179" s="129" t="s">
        <v>296</v>
      </c>
      <c r="O179" s="183"/>
      <c r="P179" s="184"/>
      <c r="Q179" s="183"/>
      <c r="R179" s="216"/>
      <c r="S179" s="384"/>
      <c r="T179" s="384"/>
      <c r="U179" s="384">
        <v>0.21099999999999999</v>
      </c>
    </row>
    <row r="180" spans="1:21" s="95" customFormat="1" ht="53.25" customHeight="1" x14ac:dyDescent="0.25">
      <c r="A180" s="183">
        <v>98</v>
      </c>
      <c r="B180" s="183" t="s">
        <v>667</v>
      </c>
      <c r="C180" s="250" t="s">
        <v>1225</v>
      </c>
      <c r="D180" s="422" t="s">
        <v>531</v>
      </c>
      <c r="E180" s="250" t="s">
        <v>530</v>
      </c>
      <c r="F180" s="380" t="s">
        <v>47</v>
      </c>
      <c r="G180" s="183"/>
      <c r="H180" s="185">
        <v>57934.25</v>
      </c>
      <c r="I180" s="185">
        <v>57934.25</v>
      </c>
      <c r="J180" s="185"/>
      <c r="K180" s="195"/>
      <c r="L180" s="188"/>
      <c r="M180" s="176">
        <v>39650</v>
      </c>
      <c r="N180" s="129" t="s">
        <v>296</v>
      </c>
      <c r="O180" s="183"/>
      <c r="P180" s="184"/>
      <c r="Q180" s="183"/>
      <c r="R180" s="216"/>
      <c r="S180" s="384"/>
      <c r="T180" s="384"/>
      <c r="U180" s="384"/>
    </row>
    <row r="181" spans="1:21" s="95" customFormat="1" ht="53.25" customHeight="1" x14ac:dyDescent="0.25">
      <c r="A181" s="183"/>
      <c r="B181" s="183"/>
      <c r="C181" s="250" t="s">
        <v>1290</v>
      </c>
      <c r="D181" s="423"/>
      <c r="E181" s="250"/>
      <c r="F181" s="380"/>
      <c r="G181" s="183"/>
      <c r="H181" s="185"/>
      <c r="I181" s="183"/>
      <c r="J181" s="185"/>
      <c r="K181" s="195">
        <v>0.58499999999999996</v>
      </c>
      <c r="L181" s="188"/>
      <c r="M181" s="176"/>
      <c r="N181" s="129"/>
      <c r="O181" s="183"/>
      <c r="P181" s="184"/>
      <c r="Q181" s="183"/>
      <c r="R181" s="216"/>
      <c r="S181" s="384">
        <v>0.157</v>
      </c>
      <c r="T181" s="384">
        <v>0.27300000000000002</v>
      </c>
      <c r="U181" s="384">
        <v>0.155</v>
      </c>
    </row>
    <row r="182" spans="1:21" s="95" customFormat="1" ht="53.25" customHeight="1" x14ac:dyDescent="0.25">
      <c r="A182" s="183"/>
      <c r="B182" s="183"/>
      <c r="C182" s="250" t="s">
        <v>1291</v>
      </c>
      <c r="D182" s="424"/>
      <c r="E182" s="250"/>
      <c r="F182" s="380"/>
      <c r="G182" s="183"/>
      <c r="H182" s="185"/>
      <c r="I182" s="183"/>
      <c r="J182" s="185"/>
      <c r="K182" s="195"/>
      <c r="L182" s="188"/>
      <c r="M182" s="176"/>
      <c r="N182" s="129"/>
      <c r="O182" s="183"/>
      <c r="P182" s="184"/>
      <c r="Q182" s="183"/>
      <c r="R182" s="216"/>
      <c r="S182" s="384"/>
      <c r="T182" s="384"/>
      <c r="U182" s="384"/>
    </row>
    <row r="183" spans="1:21" s="95" customFormat="1" ht="66.75" customHeight="1" x14ac:dyDescent="0.25">
      <c r="A183" s="183">
        <v>99</v>
      </c>
      <c r="B183" s="183" t="s">
        <v>668</v>
      </c>
      <c r="C183" s="250" t="s">
        <v>1289</v>
      </c>
      <c r="D183" s="250" t="s">
        <v>533</v>
      </c>
      <c r="E183" s="250" t="s">
        <v>532</v>
      </c>
      <c r="F183" s="380" t="s">
        <v>47</v>
      </c>
      <c r="G183" s="183"/>
      <c r="H183" s="185">
        <v>15616.11</v>
      </c>
      <c r="I183" s="185">
        <v>15616.11</v>
      </c>
      <c r="J183" s="185"/>
      <c r="K183" s="195">
        <v>0.23</v>
      </c>
      <c r="L183" s="188"/>
      <c r="M183" s="176">
        <v>39650</v>
      </c>
      <c r="N183" s="129" t="s">
        <v>296</v>
      </c>
      <c r="O183" s="183"/>
      <c r="P183" s="184"/>
      <c r="Q183" s="183"/>
      <c r="R183" s="216"/>
      <c r="S183" s="384"/>
      <c r="T183" s="384">
        <v>0.23</v>
      </c>
      <c r="U183" s="384"/>
    </row>
    <row r="184" spans="1:21" s="95" customFormat="1" ht="68.25" customHeight="1" x14ac:dyDescent="0.25">
      <c r="A184" s="183">
        <v>100</v>
      </c>
      <c r="B184" s="183" t="s">
        <v>669</v>
      </c>
      <c r="C184" s="203" t="s">
        <v>1310</v>
      </c>
      <c r="D184" s="250" t="s">
        <v>535</v>
      </c>
      <c r="E184" s="250" t="s">
        <v>534</v>
      </c>
      <c r="F184" s="380" t="s">
        <v>47</v>
      </c>
      <c r="G184" s="183"/>
      <c r="H184" s="185">
        <v>9553.1</v>
      </c>
      <c r="I184" s="185">
        <v>9553.1</v>
      </c>
      <c r="J184" s="185"/>
      <c r="K184" s="195">
        <v>0.45700000000000002</v>
      </c>
      <c r="L184" s="188"/>
      <c r="M184" s="176">
        <v>39650</v>
      </c>
      <c r="N184" s="129" t="s">
        <v>296</v>
      </c>
      <c r="O184" s="183"/>
      <c r="P184" s="184"/>
      <c r="Q184" s="183"/>
      <c r="R184" s="216"/>
      <c r="S184" s="384"/>
      <c r="T184" s="384">
        <v>0.13300000000000001</v>
      </c>
      <c r="U184" s="384">
        <v>0.32400000000000001</v>
      </c>
    </row>
    <row r="185" spans="1:21" s="95" customFormat="1" ht="70.5" customHeight="1" x14ac:dyDescent="0.25">
      <c r="A185" s="183">
        <v>101</v>
      </c>
      <c r="B185" s="183" t="s">
        <v>670</v>
      </c>
      <c r="C185" s="203" t="s">
        <v>1309</v>
      </c>
      <c r="D185" s="250" t="s">
        <v>537</v>
      </c>
      <c r="E185" s="250" t="s">
        <v>536</v>
      </c>
      <c r="F185" s="380" t="s">
        <v>47</v>
      </c>
      <c r="G185" s="183"/>
      <c r="H185" s="185">
        <v>3184.37</v>
      </c>
      <c r="I185" s="185">
        <v>3184.37</v>
      </c>
      <c r="J185" s="185"/>
      <c r="K185" s="195">
        <v>0.23</v>
      </c>
      <c r="L185" s="188"/>
      <c r="M185" s="176">
        <v>39650</v>
      </c>
      <c r="N185" s="129" t="s">
        <v>296</v>
      </c>
      <c r="O185" s="183"/>
      <c r="P185" s="184"/>
      <c r="Q185" s="183"/>
      <c r="R185" s="216"/>
      <c r="S185" s="384">
        <v>6.7000000000000004E-2</v>
      </c>
      <c r="T185" s="384"/>
      <c r="U185" s="384">
        <v>0.16300000000000001</v>
      </c>
    </row>
    <row r="186" spans="1:21" s="95" customFormat="1" ht="53.25" customHeight="1" x14ac:dyDescent="0.25">
      <c r="A186" s="183">
        <v>102</v>
      </c>
      <c r="B186" s="183" t="s">
        <v>671</v>
      </c>
      <c r="C186" s="203" t="s">
        <v>1304</v>
      </c>
      <c r="D186" s="250" t="s">
        <v>539</v>
      </c>
      <c r="E186" s="250" t="s">
        <v>538</v>
      </c>
      <c r="F186" s="380" t="s">
        <v>47</v>
      </c>
      <c r="G186" s="183"/>
      <c r="H186" s="185">
        <v>1</v>
      </c>
      <c r="I186" s="185">
        <v>1</v>
      </c>
      <c r="J186" s="185"/>
      <c r="K186" s="195">
        <v>0.73599999999999999</v>
      </c>
      <c r="L186" s="188"/>
      <c r="M186" s="176">
        <v>39650</v>
      </c>
      <c r="N186" s="129" t="s">
        <v>296</v>
      </c>
      <c r="O186" s="183"/>
      <c r="P186" s="184"/>
      <c r="Q186" s="183"/>
      <c r="R186" s="216"/>
      <c r="S186" s="384">
        <v>0.73599999999999999</v>
      </c>
      <c r="T186" s="384"/>
      <c r="U186" s="384"/>
    </row>
    <row r="187" spans="1:21" s="95" customFormat="1" ht="60" customHeight="1" x14ac:dyDescent="0.25">
      <c r="A187" s="183">
        <v>103</v>
      </c>
      <c r="B187" s="183" t="s">
        <v>672</v>
      </c>
      <c r="C187" s="203" t="s">
        <v>1308</v>
      </c>
      <c r="D187" s="250" t="s">
        <v>541</v>
      </c>
      <c r="E187" s="250" t="s">
        <v>540</v>
      </c>
      <c r="F187" s="380" t="s">
        <v>47</v>
      </c>
      <c r="G187" s="183"/>
      <c r="H187" s="185">
        <v>1</v>
      </c>
      <c r="I187" s="185">
        <v>1</v>
      </c>
      <c r="J187" s="185"/>
      <c r="K187" s="195">
        <v>0.16500000000000001</v>
      </c>
      <c r="L187" s="188"/>
      <c r="M187" s="176">
        <v>39650</v>
      </c>
      <c r="N187" s="129" t="s">
        <v>296</v>
      </c>
      <c r="O187" s="183"/>
      <c r="P187" s="184"/>
      <c r="Q187" s="183"/>
      <c r="R187" s="216"/>
      <c r="S187" s="384">
        <v>6.2E-2</v>
      </c>
      <c r="T187" s="384">
        <v>0.10299999999999999</v>
      </c>
      <c r="U187" s="384"/>
    </row>
    <row r="188" spans="1:21" s="95" customFormat="1" ht="66" customHeight="1" x14ac:dyDescent="0.25">
      <c r="A188" s="183">
        <v>104</v>
      </c>
      <c r="B188" s="183" t="s">
        <v>673</v>
      </c>
      <c r="C188" s="203" t="s">
        <v>1307</v>
      </c>
      <c r="D188" s="250" t="s">
        <v>543</v>
      </c>
      <c r="E188" s="250" t="s">
        <v>542</v>
      </c>
      <c r="F188" s="380" t="s">
        <v>47</v>
      </c>
      <c r="G188" s="183"/>
      <c r="H188" s="185">
        <v>2122.91</v>
      </c>
      <c r="I188" s="185">
        <v>2122.91</v>
      </c>
      <c r="J188" s="185"/>
      <c r="K188" s="195">
        <v>0.26400000000000001</v>
      </c>
      <c r="L188" s="188"/>
      <c r="M188" s="176">
        <v>39650</v>
      </c>
      <c r="N188" s="129" t="s">
        <v>296</v>
      </c>
      <c r="O188" s="183"/>
      <c r="P188" s="184"/>
      <c r="Q188" s="183"/>
      <c r="R188" s="216"/>
      <c r="S188" s="384">
        <v>6.0999999999999999E-2</v>
      </c>
      <c r="T188" s="384"/>
      <c r="U188" s="384">
        <v>0.20300000000000001</v>
      </c>
    </row>
    <row r="189" spans="1:21" s="95" customFormat="1" ht="53.25" customHeight="1" x14ac:dyDescent="0.25">
      <c r="A189" s="183">
        <v>105</v>
      </c>
      <c r="B189" s="183" t="s">
        <v>674</v>
      </c>
      <c r="C189" s="203" t="s">
        <v>1306</v>
      </c>
      <c r="D189" s="250" t="s">
        <v>545</v>
      </c>
      <c r="E189" s="250" t="s">
        <v>544</v>
      </c>
      <c r="F189" s="380" t="s">
        <v>47</v>
      </c>
      <c r="G189" s="183"/>
      <c r="H189" s="185">
        <v>1061.46</v>
      </c>
      <c r="I189" s="185">
        <v>1061.46</v>
      </c>
      <c r="J189" s="185"/>
      <c r="K189" s="195">
        <v>0.13400000000000001</v>
      </c>
      <c r="L189" s="188"/>
      <c r="M189" s="176">
        <v>39650</v>
      </c>
      <c r="N189" s="129" t="s">
        <v>296</v>
      </c>
      <c r="O189" s="183"/>
      <c r="P189" s="184"/>
      <c r="Q189" s="183"/>
      <c r="R189" s="216"/>
      <c r="S189" s="384"/>
      <c r="T189" s="384">
        <v>0.13400000000000001</v>
      </c>
      <c r="U189" s="384"/>
    </row>
    <row r="190" spans="1:21" s="95" customFormat="1" ht="53.25" customHeight="1" x14ac:dyDescent="0.25">
      <c r="A190" s="183">
        <v>106</v>
      </c>
      <c r="B190" s="183" t="s">
        <v>675</v>
      </c>
      <c r="C190" s="203" t="s">
        <v>1225</v>
      </c>
      <c r="D190" s="422" t="s">
        <v>547</v>
      </c>
      <c r="E190" s="250" t="s">
        <v>546</v>
      </c>
      <c r="F190" s="380" t="s">
        <v>47</v>
      </c>
      <c r="G190" s="183"/>
      <c r="H190" s="185">
        <v>14896.45</v>
      </c>
      <c r="I190" s="185">
        <v>14896.45</v>
      </c>
      <c r="J190" s="185"/>
      <c r="K190" s="195">
        <v>0.24099999999999999</v>
      </c>
      <c r="L190" s="188"/>
      <c r="M190" s="176">
        <v>39650</v>
      </c>
      <c r="N190" s="129" t="s">
        <v>296</v>
      </c>
      <c r="O190" s="183"/>
      <c r="P190" s="184"/>
      <c r="Q190" s="183"/>
      <c r="R190" s="216"/>
      <c r="S190" s="384"/>
      <c r="T190" s="384"/>
      <c r="U190" s="384"/>
    </row>
    <row r="191" spans="1:21" s="95" customFormat="1" ht="53.25" customHeight="1" x14ac:dyDescent="0.25">
      <c r="A191" s="183"/>
      <c r="B191" s="183"/>
      <c r="C191" s="374" t="s">
        <v>1305</v>
      </c>
      <c r="D191" s="423"/>
      <c r="E191" s="250"/>
      <c r="F191" s="380" t="s">
        <v>47</v>
      </c>
      <c r="G191" s="183"/>
      <c r="H191" s="185"/>
      <c r="I191" s="183"/>
      <c r="J191" s="185"/>
      <c r="K191" s="195"/>
      <c r="L191" s="188"/>
      <c r="M191" s="176"/>
      <c r="N191" s="129"/>
      <c r="O191" s="183"/>
      <c r="P191" s="184"/>
      <c r="Q191" s="183"/>
      <c r="R191" s="216"/>
      <c r="S191" s="384"/>
      <c r="T191" s="384"/>
      <c r="U191" s="384">
        <v>0.24099999999999999</v>
      </c>
    </row>
    <row r="192" spans="1:21" s="95" customFormat="1" ht="53.25" customHeight="1" x14ac:dyDescent="0.25">
      <c r="A192" s="183"/>
      <c r="B192" s="183"/>
      <c r="C192" s="374" t="s">
        <v>1778</v>
      </c>
      <c r="D192" s="424"/>
      <c r="E192" s="250"/>
      <c r="F192" s="380" t="s">
        <v>47</v>
      </c>
      <c r="G192" s="183"/>
      <c r="H192" s="185"/>
      <c r="I192" s="183"/>
      <c r="J192" s="185"/>
      <c r="K192" s="195"/>
      <c r="L192" s="188"/>
      <c r="M192" s="176"/>
      <c r="N192" s="129"/>
      <c r="O192" s="183"/>
      <c r="P192" s="184"/>
      <c r="Q192" s="183"/>
      <c r="R192" s="216"/>
      <c r="S192" s="384"/>
      <c r="T192" s="384"/>
      <c r="U192" s="384"/>
    </row>
    <row r="193" spans="1:21" s="95" customFormat="1" ht="53.25" customHeight="1" x14ac:dyDescent="0.25">
      <c r="A193" s="183">
        <v>107</v>
      </c>
      <c r="B193" s="183" t="s">
        <v>676</v>
      </c>
      <c r="C193" s="250" t="s">
        <v>549</v>
      </c>
      <c r="D193" s="250" t="s">
        <v>550</v>
      </c>
      <c r="E193" s="250" t="s">
        <v>548</v>
      </c>
      <c r="F193" s="380" t="s">
        <v>47</v>
      </c>
      <c r="G193" s="183"/>
      <c r="H193" s="185">
        <v>3184.37</v>
      </c>
      <c r="I193" s="185">
        <v>3184.37</v>
      </c>
      <c r="J193" s="185"/>
      <c r="K193" s="195">
        <v>0.3</v>
      </c>
      <c r="L193" s="188"/>
      <c r="M193" s="176">
        <v>39650</v>
      </c>
      <c r="N193" s="129" t="s">
        <v>296</v>
      </c>
      <c r="O193" s="183"/>
      <c r="P193" s="184"/>
      <c r="Q193" s="183"/>
      <c r="R193" s="216"/>
      <c r="S193" s="384"/>
      <c r="T193" s="384"/>
      <c r="U193" s="384">
        <v>0.3</v>
      </c>
    </row>
    <row r="194" spans="1:21" s="95" customFormat="1" ht="53.25" customHeight="1" x14ac:dyDescent="0.25">
      <c r="A194" s="183">
        <v>108</v>
      </c>
      <c r="B194" s="183" t="s">
        <v>677</v>
      </c>
      <c r="C194" s="250" t="s">
        <v>552</v>
      </c>
      <c r="D194" s="250" t="s">
        <v>553</v>
      </c>
      <c r="E194" s="250" t="s">
        <v>551</v>
      </c>
      <c r="F194" s="380" t="s">
        <v>47</v>
      </c>
      <c r="G194" s="183"/>
      <c r="H194" s="185">
        <v>9553.1</v>
      </c>
      <c r="I194" s="185">
        <v>9553.1</v>
      </c>
      <c r="J194" s="185"/>
      <c r="K194" s="195">
        <v>0.9</v>
      </c>
      <c r="L194" s="188"/>
      <c r="M194" s="176">
        <v>39650</v>
      </c>
      <c r="N194" s="129" t="s">
        <v>296</v>
      </c>
      <c r="O194" s="183"/>
      <c r="P194" s="184"/>
      <c r="Q194" s="183"/>
      <c r="R194" s="216"/>
      <c r="S194" s="384"/>
      <c r="T194" s="384"/>
      <c r="U194" s="384">
        <v>0.9</v>
      </c>
    </row>
    <row r="195" spans="1:21" s="95" customFormat="1" ht="53.25" customHeight="1" x14ac:dyDescent="0.25">
      <c r="A195" s="183">
        <v>109</v>
      </c>
      <c r="B195" s="183" t="s">
        <v>678</v>
      </c>
      <c r="C195" s="250" t="s">
        <v>505</v>
      </c>
      <c r="D195" s="250" t="s">
        <v>555</v>
      </c>
      <c r="E195" s="250" t="s">
        <v>554</v>
      </c>
      <c r="F195" s="380" t="s">
        <v>47</v>
      </c>
      <c r="G195" s="183"/>
      <c r="H195" s="185">
        <v>1061.46</v>
      </c>
      <c r="I195" s="185">
        <v>1061.46</v>
      </c>
      <c r="J195" s="185"/>
      <c r="K195" s="195">
        <v>0.1</v>
      </c>
      <c r="L195" s="188"/>
      <c r="M195" s="176">
        <v>39650</v>
      </c>
      <c r="N195" s="129" t="s">
        <v>296</v>
      </c>
      <c r="O195" s="183"/>
      <c r="P195" s="184"/>
      <c r="Q195" s="183"/>
      <c r="R195" s="216"/>
      <c r="S195" s="384"/>
      <c r="T195" s="384"/>
      <c r="U195" s="384">
        <v>0.1</v>
      </c>
    </row>
    <row r="196" spans="1:21" s="95" customFormat="1" ht="53.25" customHeight="1" x14ac:dyDescent="0.25">
      <c r="A196" s="183">
        <v>110</v>
      </c>
      <c r="B196" s="183" t="s">
        <v>679</v>
      </c>
      <c r="C196" s="250" t="s">
        <v>557</v>
      </c>
      <c r="D196" s="250" t="s">
        <v>558</v>
      </c>
      <c r="E196" s="250" t="s">
        <v>556</v>
      </c>
      <c r="F196" s="380" t="s">
        <v>47</v>
      </c>
      <c r="G196" s="183"/>
      <c r="H196" s="185">
        <v>530.73</v>
      </c>
      <c r="I196" s="185">
        <v>530.73</v>
      </c>
      <c r="J196" s="185"/>
      <c r="K196" s="195">
        <v>0.05</v>
      </c>
      <c r="L196" s="188"/>
      <c r="M196" s="176">
        <v>39650</v>
      </c>
      <c r="N196" s="129" t="s">
        <v>296</v>
      </c>
      <c r="O196" s="183"/>
      <c r="P196" s="184"/>
      <c r="Q196" s="183"/>
      <c r="R196" s="216"/>
      <c r="S196" s="384"/>
      <c r="T196" s="384"/>
      <c r="U196" s="384">
        <v>0.05</v>
      </c>
    </row>
    <row r="197" spans="1:21" s="95" customFormat="1" ht="53.25" customHeight="1" x14ac:dyDescent="0.25">
      <c r="A197" s="183">
        <v>111</v>
      </c>
      <c r="B197" s="183" t="s">
        <v>680</v>
      </c>
      <c r="C197" s="250" t="s">
        <v>457</v>
      </c>
      <c r="D197" s="250" t="s">
        <v>1849</v>
      </c>
      <c r="E197" s="250" t="s">
        <v>559</v>
      </c>
      <c r="F197" s="380" t="s">
        <v>47</v>
      </c>
      <c r="G197" s="183"/>
      <c r="H197" s="184">
        <v>1</v>
      </c>
      <c r="I197" s="184">
        <v>1</v>
      </c>
      <c r="J197" s="185"/>
      <c r="K197" s="195">
        <v>0.15</v>
      </c>
      <c r="L197" s="188"/>
      <c r="M197" s="176">
        <v>39650</v>
      </c>
      <c r="N197" s="129" t="s">
        <v>296</v>
      </c>
      <c r="O197" s="183"/>
      <c r="P197" s="184"/>
      <c r="Q197" s="183"/>
      <c r="R197" s="216"/>
      <c r="S197" s="384">
        <v>0.15</v>
      </c>
      <c r="T197" s="384"/>
      <c r="U197" s="384"/>
    </row>
    <row r="198" spans="1:21" s="223" customFormat="1" ht="53.25" customHeight="1" x14ac:dyDescent="0.25">
      <c r="A198" s="183">
        <v>112</v>
      </c>
      <c r="B198" s="183" t="s">
        <v>681</v>
      </c>
      <c r="C198" s="250" t="s">
        <v>1225</v>
      </c>
      <c r="D198" s="421" t="s">
        <v>561</v>
      </c>
      <c r="E198" s="250" t="s">
        <v>560</v>
      </c>
      <c r="F198" s="380" t="s">
        <v>47</v>
      </c>
      <c r="G198" s="183"/>
      <c r="H198" s="184">
        <v>32904.92</v>
      </c>
      <c r="I198" s="183"/>
      <c r="J198" s="185"/>
      <c r="K198" s="195"/>
      <c r="L198" s="186"/>
      <c r="M198" s="176">
        <v>39650</v>
      </c>
      <c r="N198" s="129" t="s">
        <v>296</v>
      </c>
      <c r="O198" s="183"/>
      <c r="P198" s="184"/>
      <c r="Q198" s="183"/>
      <c r="R198" s="216"/>
      <c r="S198" s="384"/>
      <c r="T198" s="384"/>
      <c r="U198" s="384"/>
    </row>
    <row r="199" spans="1:21" s="95" customFormat="1" ht="53.25" customHeight="1" x14ac:dyDescent="0.25">
      <c r="A199" s="183"/>
      <c r="B199" s="183"/>
      <c r="C199" s="250" t="s">
        <v>1282</v>
      </c>
      <c r="D199" s="421"/>
      <c r="E199" s="251"/>
      <c r="F199" s="380" t="s">
        <v>47</v>
      </c>
      <c r="G199" s="183"/>
      <c r="H199" s="184"/>
      <c r="I199" s="183"/>
      <c r="J199" s="185"/>
      <c r="K199" s="195">
        <v>0.78300000000000003</v>
      </c>
      <c r="L199" s="186"/>
      <c r="M199" s="176"/>
      <c r="N199" s="129"/>
      <c r="O199" s="183"/>
      <c r="P199" s="184"/>
      <c r="Q199" s="183"/>
      <c r="R199" s="216"/>
      <c r="S199" s="384"/>
      <c r="T199" s="384"/>
      <c r="U199" s="384">
        <v>0.78300000000000003</v>
      </c>
    </row>
    <row r="200" spans="1:21" s="95" customFormat="1" ht="53.25" customHeight="1" x14ac:dyDescent="0.25">
      <c r="A200" s="183"/>
      <c r="B200" s="183"/>
      <c r="C200" s="250" t="s">
        <v>1283</v>
      </c>
      <c r="D200" s="421"/>
      <c r="E200" s="251"/>
      <c r="F200" s="380" t="s">
        <v>47</v>
      </c>
      <c r="G200" s="183"/>
      <c r="H200" s="184"/>
      <c r="I200" s="183"/>
      <c r="J200" s="185"/>
      <c r="K200" s="195"/>
      <c r="L200" s="186"/>
      <c r="M200" s="176"/>
      <c r="N200" s="129"/>
      <c r="O200" s="183"/>
      <c r="P200" s="184"/>
      <c r="Q200" s="183"/>
      <c r="R200" s="216"/>
      <c r="S200" s="384"/>
      <c r="T200" s="384"/>
      <c r="U200" s="384"/>
    </row>
    <row r="201" spans="1:21" s="95" customFormat="1" ht="53.25" customHeight="1" x14ac:dyDescent="0.25">
      <c r="A201" s="183">
        <v>113</v>
      </c>
      <c r="B201" s="183" t="s">
        <v>683</v>
      </c>
      <c r="C201" s="251" t="s">
        <v>563</v>
      </c>
      <c r="D201" s="251" t="s">
        <v>564</v>
      </c>
      <c r="E201" s="251" t="s">
        <v>562</v>
      </c>
      <c r="F201" s="380" t="s">
        <v>47</v>
      </c>
      <c r="G201" s="183"/>
      <c r="H201" s="184">
        <v>1</v>
      </c>
      <c r="I201" s="183"/>
      <c r="J201" s="185"/>
      <c r="K201" s="195">
        <v>1.4159999999999999</v>
      </c>
      <c r="L201" s="186"/>
      <c r="M201" s="176">
        <v>41001</v>
      </c>
      <c r="N201" s="129" t="s">
        <v>565</v>
      </c>
      <c r="O201" s="183"/>
      <c r="P201" s="184"/>
      <c r="Q201" s="183"/>
      <c r="R201" s="216"/>
      <c r="S201" s="384"/>
      <c r="T201" s="384"/>
      <c r="U201" s="384">
        <v>1.4159999999999999</v>
      </c>
    </row>
    <row r="202" spans="1:21" s="95" customFormat="1" ht="83.25" customHeight="1" x14ac:dyDescent="0.25">
      <c r="A202" s="183">
        <v>114</v>
      </c>
      <c r="B202" s="183" t="s">
        <v>682</v>
      </c>
      <c r="C202" s="250" t="s">
        <v>1348</v>
      </c>
      <c r="D202" s="250" t="s">
        <v>567</v>
      </c>
      <c r="E202" s="250" t="s">
        <v>566</v>
      </c>
      <c r="F202" s="380" t="s">
        <v>47</v>
      </c>
      <c r="G202" s="183"/>
      <c r="H202" s="184">
        <v>790042.47</v>
      </c>
      <c r="I202" s="184">
        <f>H202-535472.56</f>
        <v>254569.90999999992</v>
      </c>
      <c r="J202" s="185"/>
      <c r="K202" s="195">
        <f>0.485+0.735</f>
        <v>1.22</v>
      </c>
      <c r="L202" s="186"/>
      <c r="M202" s="176">
        <v>39650</v>
      </c>
      <c r="N202" s="130" t="s">
        <v>568</v>
      </c>
      <c r="O202" s="183"/>
      <c r="P202" s="184"/>
      <c r="Q202" s="183"/>
      <c r="R202" s="216"/>
      <c r="S202" s="384"/>
      <c r="T202" s="384">
        <v>0.73499999999999999</v>
      </c>
      <c r="U202" s="384">
        <v>0.48499999999999999</v>
      </c>
    </row>
    <row r="203" spans="1:21" s="95" customFormat="1" ht="51" x14ac:dyDescent="0.25">
      <c r="A203" s="183">
        <v>115</v>
      </c>
      <c r="B203" s="387" t="s">
        <v>1162</v>
      </c>
      <c r="C203" s="250" t="s">
        <v>1312</v>
      </c>
      <c r="D203" s="250" t="s">
        <v>1163</v>
      </c>
      <c r="E203" s="250"/>
      <c r="F203" s="380" t="s">
        <v>47</v>
      </c>
      <c r="G203" s="183"/>
      <c r="H203" s="184">
        <v>1</v>
      </c>
      <c r="I203" s="184"/>
      <c r="J203" s="185"/>
      <c r="K203" s="389"/>
      <c r="L203" s="189"/>
      <c r="M203" s="176"/>
      <c r="N203" s="130" t="s">
        <v>1164</v>
      </c>
      <c r="O203" s="183"/>
      <c r="P203" s="184"/>
      <c r="Q203" s="183"/>
      <c r="R203" s="216"/>
      <c r="S203" s="384"/>
      <c r="T203" s="384"/>
      <c r="U203" s="384"/>
    </row>
    <row r="204" spans="1:21" s="95" customFormat="1" ht="15.75" x14ac:dyDescent="0.25">
      <c r="A204" s="390"/>
      <c r="B204" s="390"/>
      <c r="C204" s="180"/>
      <c r="D204" s="180"/>
      <c r="E204" s="391"/>
      <c r="F204" s="392"/>
      <c r="G204" s="390"/>
      <c r="H204" s="393">
        <f>SUM(H7:H203)</f>
        <v>18988495.24000001</v>
      </c>
      <c r="I204" s="393">
        <f>SUM(I7:I203)</f>
        <v>13203134.879999997</v>
      </c>
      <c r="J204" s="394"/>
      <c r="K204" s="395"/>
      <c r="L204" s="396"/>
      <c r="M204" s="181"/>
      <c r="N204" s="182"/>
      <c r="O204" s="390"/>
      <c r="P204" s="393"/>
      <c r="Q204" s="390"/>
      <c r="R204" s="390"/>
      <c r="S204" s="384">
        <f>SUM(S7:S202)</f>
        <v>21.112000000000002</v>
      </c>
      <c r="T204" s="384">
        <f>SUM(T7:T202)</f>
        <v>55.095000000000013</v>
      </c>
      <c r="U204" s="384">
        <f>SUM(U7:U202)</f>
        <v>31.13300000000001</v>
      </c>
    </row>
    <row r="205" spans="1:21" x14ac:dyDescent="0.25">
      <c r="A205" s="96"/>
      <c r="B205" s="96"/>
      <c r="C205" s="222"/>
      <c r="D205" s="96"/>
      <c r="E205" s="96"/>
      <c r="F205" s="96"/>
      <c r="G205" s="99"/>
      <c r="H205" s="146"/>
      <c r="I205" s="146"/>
      <c r="J205" s="100"/>
      <c r="K205" s="198"/>
      <c r="L205" s="100"/>
      <c r="S205" s="178"/>
      <c r="T205" s="218"/>
      <c r="U205" s="218"/>
    </row>
    <row r="206" spans="1:21" s="211" customFormat="1" ht="30" x14ac:dyDescent="0.25">
      <c r="A206" s="206"/>
      <c r="B206" s="207"/>
      <c r="C206" s="206"/>
      <c r="D206" s="208"/>
      <c r="E206" s="206"/>
      <c r="F206" s="206"/>
      <c r="G206" s="209"/>
      <c r="H206" s="215"/>
      <c r="I206" s="206"/>
      <c r="J206" s="146"/>
      <c r="K206" s="210"/>
      <c r="Q206" s="212"/>
      <c r="R206" s="213"/>
      <c r="S206" s="219"/>
      <c r="T206" s="220"/>
      <c r="U206" s="220"/>
    </row>
    <row r="207" spans="1:21" ht="30.75" x14ac:dyDescent="0.25">
      <c r="A207" s="96"/>
      <c r="B207" s="191"/>
      <c r="C207" s="96"/>
      <c r="D207" s="96"/>
      <c r="E207" s="192"/>
      <c r="F207" s="192"/>
      <c r="G207" s="99"/>
      <c r="H207" s="96"/>
      <c r="J207" s="97"/>
      <c r="K207" s="197"/>
      <c r="M207" s="191"/>
      <c r="R207" s="175"/>
      <c r="S207" s="175"/>
      <c r="T207" s="175"/>
      <c r="U207" s="175"/>
    </row>
    <row r="208" spans="1:21" ht="15.75" x14ac:dyDescent="0.25">
      <c r="A208" s="96"/>
      <c r="B208" s="96"/>
      <c r="C208" s="96"/>
      <c r="D208" s="96"/>
      <c r="E208" s="96"/>
      <c r="F208" s="96"/>
      <c r="G208" s="99"/>
      <c r="H208" s="96"/>
      <c r="I208" s="96"/>
      <c r="J208" s="97"/>
      <c r="K208" s="197"/>
      <c r="N208" s="102"/>
      <c r="R208" s="175"/>
      <c r="S208" s="175"/>
      <c r="T208" s="175"/>
      <c r="U208" s="175"/>
    </row>
    <row r="209" spans="1:21" ht="15.75" x14ac:dyDescent="0.25">
      <c r="A209" s="96"/>
      <c r="B209" s="96"/>
      <c r="C209" s="96"/>
      <c r="D209" s="96"/>
      <c r="E209" s="96"/>
      <c r="F209" s="96"/>
      <c r="G209" s="99"/>
      <c r="H209" s="96"/>
      <c r="I209" s="96"/>
      <c r="J209" s="97"/>
      <c r="K209" s="197"/>
      <c r="R209" s="175"/>
      <c r="S209" s="175"/>
      <c r="T209" s="175"/>
      <c r="U209" s="175"/>
    </row>
    <row r="210" spans="1:21" x14ac:dyDescent="0.25">
      <c r="A210" s="96"/>
      <c r="B210" s="96"/>
      <c r="C210" s="96"/>
      <c r="D210" s="96"/>
      <c r="E210" s="96"/>
      <c r="F210" s="96"/>
      <c r="G210" s="99"/>
      <c r="H210" s="96"/>
      <c r="I210" s="96"/>
      <c r="J210" s="97"/>
      <c r="K210" s="197"/>
      <c r="R210" s="175"/>
    </row>
    <row r="211" spans="1:21" x14ac:dyDescent="0.25">
      <c r="A211" s="96"/>
      <c r="B211" s="96"/>
      <c r="C211" s="96"/>
      <c r="D211" s="96"/>
      <c r="E211" s="96"/>
      <c r="F211" s="96"/>
      <c r="G211" s="99"/>
      <c r="H211" s="96"/>
      <c r="I211" s="96"/>
      <c r="J211" s="97"/>
      <c r="K211" s="197"/>
    </row>
    <row r="212" spans="1:21" x14ac:dyDescent="0.25">
      <c r="A212" s="96"/>
      <c r="B212" s="96"/>
      <c r="C212" s="96"/>
      <c r="D212" s="96"/>
      <c r="E212" s="96"/>
      <c r="F212" s="96"/>
      <c r="G212" s="99"/>
      <c r="H212" s="96"/>
      <c r="I212" s="96"/>
      <c r="J212" s="97"/>
      <c r="K212" s="197"/>
    </row>
    <row r="213" spans="1:21" x14ac:dyDescent="0.25">
      <c r="C213" s="96"/>
      <c r="D213" s="96"/>
      <c r="G213" s="99"/>
      <c r="H213" s="96"/>
      <c r="I213" s="96"/>
      <c r="J213" s="97"/>
      <c r="K213" s="197"/>
    </row>
    <row r="214" spans="1:21" x14ac:dyDescent="0.25">
      <c r="G214" s="103"/>
    </row>
  </sheetData>
  <autoFilter ref="A5:R205"/>
  <mergeCells count="41">
    <mergeCell ref="D198:D200"/>
    <mergeCell ref="D43:D45"/>
    <mergeCell ref="D107:D109"/>
    <mergeCell ref="D27:D29"/>
    <mergeCell ref="D180:D182"/>
    <mergeCell ref="D176:D178"/>
    <mergeCell ref="D170:D172"/>
    <mergeCell ref="D167:D169"/>
    <mergeCell ref="D163:D165"/>
    <mergeCell ref="D190:D192"/>
    <mergeCell ref="D131:D133"/>
    <mergeCell ref="D48:D51"/>
    <mergeCell ref="D138:D141"/>
    <mergeCell ref="A2:L2"/>
    <mergeCell ref="A3:L3"/>
    <mergeCell ref="D116:D118"/>
    <mergeCell ref="D14:D16"/>
    <mergeCell ref="D34:D36"/>
    <mergeCell ref="D110:D112"/>
    <mergeCell ref="D88:D90"/>
    <mergeCell ref="D98:D100"/>
    <mergeCell ref="D40:D42"/>
    <mergeCell ref="D85:D87"/>
    <mergeCell ref="D95:D97"/>
    <mergeCell ref="D113:D115"/>
    <mergeCell ref="D92:D94"/>
    <mergeCell ref="D74:D76"/>
    <mergeCell ref="D63:D65"/>
    <mergeCell ref="D66:D68"/>
    <mergeCell ref="D17:D19"/>
    <mergeCell ref="D134:D136"/>
    <mergeCell ref="D128:D130"/>
    <mergeCell ref="D82:D84"/>
    <mergeCell ref="D20:D22"/>
    <mergeCell ref="D60:D62"/>
    <mergeCell ref="D53:D55"/>
    <mergeCell ref="D101:D103"/>
    <mergeCell ref="D78:D80"/>
    <mergeCell ref="D30:D33"/>
    <mergeCell ref="D121:D123"/>
    <mergeCell ref="D124:D127"/>
  </mergeCells>
  <pageMargins left="0.70866141732283472" right="0.70866141732283472" top="1.1811023622047245" bottom="0.39370078740157483" header="0.31496062992125984" footer="0.31496062992125984"/>
  <pageSetup paperSize="9" scale="36" fitToHeight="0" orientation="landscape" r:id="rId1"/>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3</vt:i4>
      </vt:variant>
    </vt:vector>
  </HeadingPairs>
  <TitlesOfParts>
    <vt:vector size="9" baseType="lpstr">
      <vt:lpstr>Недвижимость</vt:lpstr>
      <vt:lpstr>Особо ценное</vt:lpstr>
      <vt:lpstr>МУП, МУ</vt:lpstr>
      <vt:lpstr>ЗУ </vt:lpstr>
      <vt:lpstr>акции, доли</vt:lpstr>
      <vt:lpstr>дороги </vt:lpstr>
      <vt:lpstr>'ЗУ '!Область_печати</vt:lpstr>
      <vt:lpstr>'МУП, МУ'!Область_печати</vt:lpstr>
      <vt:lpstr>Недвижимость!Область_печати</vt:lpstr>
    </vt:vector>
  </TitlesOfParts>
  <Company>Администрация МО Динской район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user119</dc:creator>
  <cp:lastModifiedBy>Земельный отдел</cp:lastModifiedBy>
  <cp:lastPrinted>2023-03-30T13:54:14Z</cp:lastPrinted>
  <dcterms:created xsi:type="dcterms:W3CDTF">2012-06-29T09:55:37Z</dcterms:created>
  <dcterms:modified xsi:type="dcterms:W3CDTF">2023-03-30T13:54:36Z</dcterms:modified>
</cp:coreProperties>
</file>